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Area" localSheetId="0">Table1!$A$1:$K$379</definedName>
  </definedNames>
  <calcPr calcId="145621"/>
</workbook>
</file>

<file path=xl/calcChain.xml><?xml version="1.0" encoding="utf-8"?>
<calcChain xmlns="http://schemas.openxmlformats.org/spreadsheetml/2006/main">
  <c r="I381" i="1" l="1"/>
  <c r="I379" i="1"/>
  <c r="I174" i="1"/>
  <c r="I173" i="1" s="1"/>
  <c r="I167" i="1"/>
  <c r="I168" i="1"/>
  <c r="I160" i="1"/>
  <c r="I161" i="1"/>
  <c r="I149" i="1"/>
  <c r="I150" i="1"/>
  <c r="I144" i="1"/>
  <c r="I145" i="1"/>
  <c r="I139" i="1"/>
  <c r="I140" i="1"/>
  <c r="I132" i="1"/>
  <c r="I133" i="1"/>
  <c r="I127" i="1"/>
  <c r="I128" i="1"/>
  <c r="I123" i="1"/>
  <c r="I122" i="1" s="1"/>
  <c r="I110" i="1"/>
  <c r="I111" i="1"/>
  <c r="I106" i="1"/>
  <c r="I105" i="1" s="1"/>
  <c r="I99" i="1"/>
  <c r="K99" i="1" s="1"/>
  <c r="I100" i="1"/>
  <c r="I94" i="1"/>
  <c r="I95" i="1"/>
  <c r="I89" i="1"/>
  <c r="I90" i="1"/>
  <c r="I82" i="1"/>
  <c r="I81" i="1" s="1"/>
  <c r="I75" i="1"/>
  <c r="K75" i="1" s="1"/>
  <c r="I76" i="1"/>
  <c r="I70" i="1"/>
  <c r="I71" i="1"/>
  <c r="I60" i="1"/>
  <c r="K60" i="1" s="1"/>
  <c r="I61" i="1"/>
  <c r="I55" i="1"/>
  <c r="K55" i="1" s="1"/>
  <c r="I56" i="1"/>
  <c r="I50" i="1"/>
  <c r="I51" i="1"/>
  <c r="I30" i="1"/>
  <c r="K30" i="1" s="1"/>
  <c r="I31" i="1"/>
  <c r="I15" i="1"/>
  <c r="I14" i="1" s="1"/>
  <c r="I16" i="1"/>
  <c r="I9" i="1"/>
  <c r="I8" i="1" s="1"/>
  <c r="K9" i="1"/>
  <c r="K10" i="1"/>
  <c r="K11" i="1"/>
  <c r="K12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100" i="1"/>
  <c r="K101" i="1"/>
  <c r="K102" i="1"/>
  <c r="K103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I374" i="1"/>
  <c r="I377" i="1"/>
  <c r="I376" i="1" s="1"/>
  <c r="I373" i="1"/>
  <c r="I365" i="1"/>
  <c r="I172" i="1" l="1"/>
  <c r="K172" i="1" s="1"/>
  <c r="K173" i="1"/>
  <c r="I121" i="1"/>
  <c r="K121" i="1" s="1"/>
  <c r="K122" i="1"/>
  <c r="I104" i="1"/>
  <c r="K104" i="1" s="1"/>
  <c r="K105" i="1"/>
  <c r="I80" i="1"/>
  <c r="K80" i="1" s="1"/>
  <c r="K81" i="1"/>
  <c r="I13" i="1"/>
  <c r="K13" i="1" s="1"/>
  <c r="K14" i="1"/>
  <c r="K15" i="1"/>
  <c r="I7" i="1"/>
  <c r="K7" i="1" s="1"/>
  <c r="K8" i="1"/>
  <c r="I372" i="1"/>
  <c r="J303" i="1"/>
  <c r="H303" i="1"/>
  <c r="H362" i="1" l="1"/>
  <c r="J362" i="1"/>
  <c r="J36" i="1"/>
  <c r="H36" i="1"/>
  <c r="J34" i="1"/>
  <c r="H34" i="1"/>
  <c r="H258" i="1"/>
  <c r="J218" i="1"/>
  <c r="H218" i="1"/>
  <c r="J88" i="1"/>
  <c r="H88" i="1"/>
  <c r="J158" i="1" l="1"/>
  <c r="J157" i="1" s="1"/>
  <c r="H158" i="1"/>
  <c r="H157" i="1" s="1"/>
  <c r="J152" i="1"/>
  <c r="J151" i="1" s="1"/>
  <c r="H152" i="1"/>
  <c r="H151" i="1" s="1"/>
  <c r="J135" i="1"/>
  <c r="H135" i="1"/>
  <c r="J337" i="1"/>
  <c r="J336" i="1" s="1"/>
  <c r="H337" i="1"/>
  <c r="H336" i="1" s="1"/>
  <c r="J359" i="1" l="1"/>
  <c r="H359" i="1"/>
  <c r="H358" i="1" s="1"/>
  <c r="J358" i="1"/>
  <c r="H377" i="1" l="1"/>
  <c r="H376" i="1" s="1"/>
  <c r="H374" i="1"/>
  <c r="H373" i="1" s="1"/>
  <c r="H370" i="1"/>
  <c r="H369" i="1" s="1"/>
  <c r="H361" i="1"/>
  <c r="H357" i="1" s="1"/>
  <c r="H355" i="1"/>
  <c r="H353" i="1"/>
  <c r="H348" i="1"/>
  <c r="H347" i="1" s="1"/>
  <c r="H345" i="1"/>
  <c r="H343" i="1"/>
  <c r="H334" i="1"/>
  <c r="H333" i="1" s="1"/>
  <c r="H331" i="1"/>
  <c r="H325" i="1"/>
  <c r="H324" i="1" s="1"/>
  <c r="H320" i="1"/>
  <c r="H318" i="1"/>
  <c r="H317" i="1" s="1"/>
  <c r="H305" i="1"/>
  <c r="H307" i="1"/>
  <c r="H300" i="1"/>
  <c r="H299" i="1" s="1"/>
  <c r="H291" i="1"/>
  <c r="H290" i="1" s="1"/>
  <c r="H288" i="1"/>
  <c r="H287" i="1" s="1"/>
  <c r="H282" i="1"/>
  <c r="H281" i="1" s="1"/>
  <c r="H277" i="1"/>
  <c r="H276" i="1" s="1"/>
  <c r="H272" i="1"/>
  <c r="H271" i="1" s="1"/>
  <c r="H268" i="1"/>
  <c r="H265" i="1"/>
  <c r="H264" i="1" s="1"/>
  <c r="H262" i="1"/>
  <c r="H260" i="1"/>
  <c r="H257" i="1"/>
  <c r="H256" i="1" s="1"/>
  <c r="J257" i="1"/>
  <c r="J256" i="1" s="1"/>
  <c r="H252" i="1"/>
  <c r="H251" i="1" s="1"/>
  <c r="H246" i="1"/>
  <c r="H245" i="1" s="1"/>
  <c r="H241" i="1"/>
  <c r="H240" i="1" s="1"/>
  <c r="H236" i="1"/>
  <c r="H235" i="1" s="1"/>
  <c r="H231" i="1"/>
  <c r="H230" i="1" s="1"/>
  <c r="H226" i="1"/>
  <c r="H225" i="1" s="1"/>
  <c r="H221" i="1"/>
  <c r="H219" i="1"/>
  <c r="H217" i="1"/>
  <c r="H212" i="1"/>
  <c r="H211" i="1" s="1"/>
  <c r="H207" i="1"/>
  <c r="H206" i="1" s="1"/>
  <c r="H202" i="1"/>
  <c r="H201" i="1" s="1"/>
  <c r="H197" i="1"/>
  <c r="H196" i="1" s="1"/>
  <c r="H194" i="1"/>
  <c r="H193" i="1" s="1"/>
  <c r="H191" i="1"/>
  <c r="H190" i="1" s="1"/>
  <c r="H188" i="1"/>
  <c r="H187" i="1" s="1"/>
  <c r="H185" i="1"/>
  <c r="H184" i="1" s="1"/>
  <c r="H182" i="1"/>
  <c r="H181" i="1" s="1"/>
  <c r="H179" i="1"/>
  <c r="H178" i="1" s="1"/>
  <c r="H176" i="1"/>
  <c r="H175" i="1" s="1"/>
  <c r="H174" i="1" s="1"/>
  <c r="H170" i="1"/>
  <c r="H169" i="1" s="1"/>
  <c r="H165" i="1"/>
  <c r="H163" i="1"/>
  <c r="H155" i="1"/>
  <c r="H154" i="1" s="1"/>
  <c r="H150" i="1" s="1"/>
  <c r="H147" i="1"/>
  <c r="H146" i="1" s="1"/>
  <c r="H142" i="1"/>
  <c r="H141" i="1" s="1"/>
  <c r="H137" i="1"/>
  <c r="H134" i="1" s="1"/>
  <c r="H130" i="1"/>
  <c r="H129" i="1" s="1"/>
  <c r="H125" i="1"/>
  <c r="H124" i="1" s="1"/>
  <c r="H113" i="1"/>
  <c r="H112" i="1" s="1"/>
  <c r="H108" i="1"/>
  <c r="H107" i="1" s="1"/>
  <c r="H102" i="1"/>
  <c r="H101" i="1" s="1"/>
  <c r="H97" i="1"/>
  <c r="H96" i="1" s="1"/>
  <c r="H92" i="1"/>
  <c r="H91" i="1" s="1"/>
  <c r="H87" i="1"/>
  <c r="H86" i="1" s="1"/>
  <c r="H84" i="1"/>
  <c r="H83" i="1" s="1"/>
  <c r="H78" i="1"/>
  <c r="H77" i="1" s="1"/>
  <c r="H73" i="1"/>
  <c r="H72" i="1" s="1"/>
  <c r="H68" i="1"/>
  <c r="H67" i="1" s="1"/>
  <c r="H65" i="1"/>
  <c r="H63" i="1"/>
  <c r="H58" i="1"/>
  <c r="H57" i="1" s="1"/>
  <c r="H53" i="1"/>
  <c r="H52" i="1" s="1"/>
  <c r="H48" i="1"/>
  <c r="H46" i="1"/>
  <c r="H43" i="1"/>
  <c r="H41" i="1"/>
  <c r="H38" i="1"/>
  <c r="H37" i="1" s="1"/>
  <c r="H35" i="1"/>
  <c r="H33" i="1"/>
  <c r="H28" i="1"/>
  <c r="H27" i="1" s="1"/>
  <c r="H25" i="1"/>
  <c r="H23" i="1"/>
  <c r="H21" i="1"/>
  <c r="H18" i="1"/>
  <c r="H17" i="1" s="1"/>
  <c r="H11" i="1"/>
  <c r="H10" i="1" s="1"/>
  <c r="J377" i="1"/>
  <c r="J376" i="1" s="1"/>
  <c r="J374" i="1"/>
  <c r="J373" i="1" s="1"/>
  <c r="J370" i="1"/>
  <c r="J369" i="1" s="1"/>
  <c r="J365" i="1" s="1"/>
  <c r="J348" i="1"/>
  <c r="J347" i="1" s="1"/>
  <c r="J345" i="1"/>
  <c r="J343" i="1"/>
  <c r="J334" i="1"/>
  <c r="J333" i="1" s="1"/>
  <c r="J331" i="1"/>
  <c r="J330" i="1" s="1"/>
  <c r="J325" i="1"/>
  <c r="J324" i="1" s="1"/>
  <c r="J323" i="1" s="1"/>
  <c r="J322" i="1" s="1"/>
  <c r="J320" i="1"/>
  <c r="J318" i="1"/>
  <c r="J307" i="1"/>
  <c r="J305" i="1"/>
  <c r="J300" i="1"/>
  <c r="J299" i="1" s="1"/>
  <c r="J291" i="1"/>
  <c r="J290" i="1" s="1"/>
  <c r="J288" i="1"/>
  <c r="J282" i="1"/>
  <c r="J281" i="1" s="1"/>
  <c r="J280" i="1" s="1"/>
  <c r="J279" i="1" s="1"/>
  <c r="J277" i="1"/>
  <c r="J276" i="1" s="1"/>
  <c r="J275" i="1" s="1"/>
  <c r="J274" i="1" s="1"/>
  <c r="J272" i="1"/>
  <c r="J268" i="1"/>
  <c r="J267" i="1" s="1"/>
  <c r="J265" i="1"/>
  <c r="J264" i="1" s="1"/>
  <c r="J262" i="1"/>
  <c r="J260" i="1"/>
  <c r="J252" i="1"/>
  <c r="J251" i="1" s="1"/>
  <c r="J250" i="1" s="1"/>
  <c r="J249" i="1" s="1"/>
  <c r="J246" i="1"/>
  <c r="J245" i="1" s="1"/>
  <c r="J244" i="1" s="1"/>
  <c r="J243" i="1" s="1"/>
  <c r="J241" i="1"/>
  <c r="J236" i="1"/>
  <c r="J235" i="1" s="1"/>
  <c r="J234" i="1" s="1"/>
  <c r="J233" i="1" s="1"/>
  <c r="J231" i="1"/>
  <c r="J230" i="1" s="1"/>
  <c r="J229" i="1" s="1"/>
  <c r="J228" i="1" s="1"/>
  <c r="J226" i="1"/>
  <c r="J225" i="1" s="1"/>
  <c r="J224" i="1" s="1"/>
  <c r="J223" i="1" s="1"/>
  <c r="J221" i="1"/>
  <c r="J219" i="1"/>
  <c r="J217" i="1"/>
  <c r="J212" i="1"/>
  <c r="J211" i="1" s="1"/>
  <c r="J210" i="1" s="1"/>
  <c r="J209" i="1" s="1"/>
  <c r="J207" i="1"/>
  <c r="J206" i="1" s="1"/>
  <c r="J205" i="1" s="1"/>
  <c r="J204" i="1" s="1"/>
  <c r="J202" i="1"/>
  <c r="J201" i="1" s="1"/>
  <c r="J200" i="1" s="1"/>
  <c r="J199" i="1" s="1"/>
  <c r="J197" i="1"/>
  <c r="J196" i="1" s="1"/>
  <c r="J194" i="1"/>
  <c r="J193" i="1" s="1"/>
  <c r="J191" i="1"/>
  <c r="J190" i="1" s="1"/>
  <c r="J188" i="1"/>
  <c r="J187" i="1" s="1"/>
  <c r="J185" i="1"/>
  <c r="J184" i="1" s="1"/>
  <c r="J182" i="1"/>
  <c r="J181" i="1" s="1"/>
  <c r="J179" i="1"/>
  <c r="J178" i="1" s="1"/>
  <c r="J176" i="1"/>
  <c r="J175" i="1" s="1"/>
  <c r="J170" i="1"/>
  <c r="J169" i="1" s="1"/>
  <c r="J168" i="1" s="1"/>
  <c r="J167" i="1" s="1"/>
  <c r="J165" i="1"/>
  <c r="J163" i="1"/>
  <c r="J155" i="1"/>
  <c r="J154" i="1" s="1"/>
  <c r="J150" i="1" s="1"/>
  <c r="J147" i="1"/>
  <c r="J146" i="1" s="1"/>
  <c r="J145" i="1" s="1"/>
  <c r="J144" i="1" s="1"/>
  <c r="J142" i="1"/>
  <c r="J141" i="1" s="1"/>
  <c r="J140" i="1" s="1"/>
  <c r="J139" i="1" s="1"/>
  <c r="J137" i="1"/>
  <c r="J130" i="1"/>
  <c r="J129" i="1" s="1"/>
  <c r="J128" i="1" s="1"/>
  <c r="J127" i="1" s="1"/>
  <c r="J125" i="1"/>
  <c r="J124" i="1" s="1"/>
  <c r="J123" i="1" s="1"/>
  <c r="J122" i="1" s="1"/>
  <c r="J119" i="1"/>
  <c r="J118" i="1" s="1"/>
  <c r="J117" i="1" s="1"/>
  <c r="J116" i="1" s="1"/>
  <c r="J115" i="1" s="1"/>
  <c r="J113" i="1"/>
  <c r="J112" i="1" s="1"/>
  <c r="J111" i="1" s="1"/>
  <c r="J110" i="1" s="1"/>
  <c r="J108" i="1"/>
  <c r="J107" i="1" s="1"/>
  <c r="J106" i="1" s="1"/>
  <c r="J105" i="1" s="1"/>
  <c r="J102" i="1"/>
  <c r="J101" i="1" s="1"/>
  <c r="J100" i="1" s="1"/>
  <c r="J99" i="1" s="1"/>
  <c r="H352" i="1" l="1"/>
  <c r="H40" i="1"/>
  <c r="H45" i="1"/>
  <c r="H62" i="1"/>
  <c r="H216" i="1"/>
  <c r="H302" i="1"/>
  <c r="H342" i="1"/>
  <c r="J302" i="1"/>
  <c r="H372" i="1"/>
  <c r="J134" i="1"/>
  <c r="J133" i="1" s="1"/>
  <c r="J132" i="1" s="1"/>
  <c r="J259" i="1"/>
  <c r="J329" i="1"/>
  <c r="J149" i="1"/>
  <c r="J287" i="1"/>
  <c r="J286" i="1" s="1"/>
  <c r="J271" i="1"/>
  <c r="H267" i="1"/>
  <c r="H259" i="1"/>
  <c r="J240" i="1"/>
  <c r="J239" i="1" s="1"/>
  <c r="J238" i="1" s="1"/>
  <c r="J216" i="1"/>
  <c r="H32" i="1"/>
  <c r="H31" i="1" s="1"/>
  <c r="H30" i="1" s="1"/>
  <c r="H365" i="1"/>
  <c r="H351" i="1"/>
  <c r="H341" i="1"/>
  <c r="H330" i="1"/>
  <c r="H329" i="1" s="1"/>
  <c r="H323" i="1"/>
  <c r="H316" i="1"/>
  <c r="H298" i="1"/>
  <c r="H286" i="1"/>
  <c r="H280" i="1"/>
  <c r="H275" i="1"/>
  <c r="H250" i="1"/>
  <c r="H244" i="1"/>
  <c r="H239" i="1"/>
  <c r="H234" i="1"/>
  <c r="H229" i="1"/>
  <c r="H224" i="1"/>
  <c r="H215" i="1"/>
  <c r="H210" i="1"/>
  <c r="H205" i="1"/>
  <c r="H200" i="1"/>
  <c r="H173" i="1"/>
  <c r="H168" i="1"/>
  <c r="H162" i="1"/>
  <c r="H145" i="1"/>
  <c r="H140" i="1"/>
  <c r="H133" i="1"/>
  <c r="H128" i="1"/>
  <c r="H123" i="1"/>
  <c r="H111" i="1"/>
  <c r="H106" i="1"/>
  <c r="H100" i="1"/>
  <c r="H95" i="1"/>
  <c r="H90" i="1"/>
  <c r="H82" i="1"/>
  <c r="H76" i="1"/>
  <c r="H71" i="1"/>
  <c r="H61" i="1"/>
  <c r="H56" i="1"/>
  <c r="H51" i="1"/>
  <c r="H20" i="1"/>
  <c r="H9" i="1"/>
  <c r="J372" i="1"/>
  <c r="J342" i="1"/>
  <c r="J341" i="1" s="1"/>
  <c r="J340" i="1" s="1"/>
  <c r="J339" i="1" s="1"/>
  <c r="J328" i="1"/>
  <c r="J327" i="1" s="1"/>
  <c r="J317" i="1"/>
  <c r="J316" i="1" s="1"/>
  <c r="J315" i="1" s="1"/>
  <c r="J314" i="1" s="1"/>
  <c r="J298" i="1"/>
  <c r="J297" i="1" s="1"/>
  <c r="J296" i="1" s="1"/>
  <c r="J285" i="1"/>
  <c r="J284" i="1" s="1"/>
  <c r="J215" i="1"/>
  <c r="J214" i="1" s="1"/>
  <c r="J174" i="1"/>
  <c r="J173" i="1" s="1"/>
  <c r="J162" i="1"/>
  <c r="J161" i="1" s="1"/>
  <c r="J160" i="1" s="1"/>
  <c r="J104" i="1"/>
  <c r="J97" i="1"/>
  <c r="J92" i="1"/>
  <c r="J87" i="1"/>
  <c r="J84" i="1"/>
  <c r="J78" i="1"/>
  <c r="J73" i="1"/>
  <c r="J68" i="1"/>
  <c r="J65" i="1"/>
  <c r="J63" i="1"/>
  <c r="J58" i="1"/>
  <c r="J53" i="1"/>
  <c r="J48" i="1"/>
  <c r="J46" i="1"/>
  <c r="J121" i="1" l="1"/>
  <c r="H255" i="1"/>
  <c r="J255" i="1"/>
  <c r="J254" i="1" s="1"/>
  <c r="H254" i="1"/>
  <c r="J96" i="1"/>
  <c r="J91" i="1"/>
  <c r="J86" i="1"/>
  <c r="J83" i="1"/>
  <c r="J77" i="1"/>
  <c r="J72" i="1"/>
  <c r="J67" i="1"/>
  <c r="J57" i="1"/>
  <c r="J52" i="1"/>
  <c r="H350" i="1"/>
  <c r="H340" i="1"/>
  <c r="H322" i="1"/>
  <c r="H315" i="1"/>
  <c r="H297" i="1"/>
  <c r="H285" i="1"/>
  <c r="H279" i="1"/>
  <c r="H274" i="1"/>
  <c r="H249" i="1"/>
  <c r="H243" i="1"/>
  <c r="H238" i="1"/>
  <c r="H233" i="1"/>
  <c r="H228" i="1"/>
  <c r="H223" i="1"/>
  <c r="H214" i="1"/>
  <c r="H209" i="1"/>
  <c r="H204" i="1"/>
  <c r="H199" i="1"/>
  <c r="H167" i="1"/>
  <c r="H161" i="1"/>
  <c r="H149" i="1"/>
  <c r="H144" i="1"/>
  <c r="H139" i="1"/>
  <c r="H132" i="1"/>
  <c r="H127" i="1"/>
  <c r="H122" i="1"/>
  <c r="H110" i="1"/>
  <c r="H105" i="1"/>
  <c r="H99" i="1"/>
  <c r="H94" i="1"/>
  <c r="H89" i="1"/>
  <c r="H81" i="1"/>
  <c r="H75" i="1"/>
  <c r="H70" i="1"/>
  <c r="H60" i="1"/>
  <c r="H55" i="1"/>
  <c r="H50" i="1"/>
  <c r="H16" i="1"/>
  <c r="H15" i="1" s="1"/>
  <c r="H8" i="1"/>
  <c r="J172" i="1"/>
  <c r="J82" i="1"/>
  <c r="J81" i="1" s="1"/>
  <c r="J62" i="1"/>
  <c r="J45" i="1"/>
  <c r="J43" i="1"/>
  <c r="J41" i="1"/>
  <c r="J38" i="1"/>
  <c r="J35" i="1"/>
  <c r="J33" i="1"/>
  <c r="J28" i="1"/>
  <c r="H248" i="1" l="1"/>
  <c r="H172" i="1"/>
  <c r="J95" i="1"/>
  <c r="J90" i="1"/>
  <c r="J76" i="1"/>
  <c r="J71" i="1"/>
  <c r="J61" i="1"/>
  <c r="J56" i="1"/>
  <c r="J51" i="1"/>
  <c r="J40" i="1"/>
  <c r="J37" i="1"/>
  <c r="J27" i="1"/>
  <c r="H104" i="1"/>
  <c r="H339" i="1"/>
  <c r="H328" i="1"/>
  <c r="H314" i="1"/>
  <c r="H296" i="1"/>
  <c r="H284" i="1"/>
  <c r="J248" i="1"/>
  <c r="H160" i="1"/>
  <c r="H80" i="1"/>
  <c r="H14" i="1"/>
  <c r="H7" i="1"/>
  <c r="J32" i="1"/>
  <c r="J25" i="1"/>
  <c r="J23" i="1"/>
  <c r="J21" i="1"/>
  <c r="H121" i="1" l="1"/>
  <c r="J94" i="1"/>
  <c r="J89" i="1"/>
  <c r="J75" i="1"/>
  <c r="J70" i="1"/>
  <c r="J60" i="1"/>
  <c r="J55" i="1"/>
  <c r="J50" i="1"/>
  <c r="J31" i="1"/>
  <c r="J20" i="1"/>
  <c r="H327" i="1"/>
  <c r="J18" i="1"/>
  <c r="J353" i="1"/>
  <c r="J355" i="1"/>
  <c r="J11" i="1"/>
  <c r="H13" i="1" l="1"/>
  <c r="J361" i="1"/>
  <c r="J357" i="1" s="1"/>
  <c r="J352" i="1"/>
  <c r="J80" i="1"/>
  <c r="J30" i="1"/>
  <c r="J17" i="1"/>
  <c r="J10" i="1"/>
  <c r="H379" i="1" l="1"/>
  <c r="H381" i="1" s="1"/>
  <c r="J351" i="1"/>
  <c r="J16" i="1"/>
  <c r="J9" i="1"/>
  <c r="J350" i="1" l="1"/>
  <c r="J15" i="1"/>
  <c r="J8" i="1"/>
  <c r="J14" i="1" l="1"/>
  <c r="J7" i="1"/>
  <c r="J13" i="1" l="1"/>
  <c r="J379" i="1" l="1"/>
  <c r="J381" i="1" s="1"/>
</calcChain>
</file>

<file path=xl/sharedStrings.xml><?xml version="1.0" encoding="utf-8"?>
<sst xmlns="http://schemas.openxmlformats.org/spreadsheetml/2006/main" count="2609" uniqueCount="289">
  <si>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</si>
  <si>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</si>
  <si>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</si>
  <si>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</si>
  <si>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</si>
  <si>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</si>
  <si>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</si>
  <si>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</si>
  <si>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</si>
  <si>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</si>
  <si>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</si>
  <si>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</si>
  <si>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</si>
  <si>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</si>
  <si>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</si>
  <si>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</si>
  <si>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</si>
  <si>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</si>
  <si>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Формирование современной городской среды города Фокино на 2018-2022 годы</t>
  </si>
  <si>
    <t>01</t>
  </si>
  <si>
    <t>Региональный проект "Формирование комфортной городской среды"</t>
  </si>
  <si>
    <t>0</t>
  </si>
  <si>
    <t>F2</t>
  </si>
  <si>
    <t>Администрация города Фокино</t>
  </si>
  <si>
    <t>002</t>
  </si>
  <si>
    <t>Реализация программ формирования современной городской среды</t>
  </si>
  <si>
    <t>55550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</si>
  <si>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</si>
  <si>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</si>
  <si>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</si>
  <si>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</si>
  <si>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Реализация полномочий исполнительного органа власти городского округа город Фокино Брянской области</t>
  </si>
  <si>
    <t>02</t>
  </si>
  <si>
    <t>Подпрограмма "Выполнение функций администрации города Фокино, реализация переданных полномочий"</t>
  </si>
  <si>
    <t>Создание условий для эффективной деятельности Главы и администрации города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</si>
  <si>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</si>
  <si>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</si>
  <si>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</si>
  <si>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</si>
  <si>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</si>
  <si>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</si>
  <si>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</si>
  <si>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</si>
  <si>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</si>
  <si>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</si>
  <si>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</si>
  <si>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</si>
  <si>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Членские взносы некоммерческим организациям</t>
  </si>
  <si>
    <t>81410</t>
  </si>
  <si>
    <t>Обеспечение реализации отдельных переданных государственных полномочий Брянской области</t>
  </si>
  <si>
    <t>Профилактика безнадзорности и правонарушений несовершеннолетних,организация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</si>
  <si>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</si>
  <si>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</si>
  <si>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12510</t>
  </si>
  <si>
    <t>Осуществление отдельных полномочий в области охраны труда и уведомительной рекомендации территориальных соглашений и коллективных договоров</t>
  </si>
  <si>
    <t>17900</t>
  </si>
  <si>
    <t>Осуществление первичного воинского учета на территориях, где отсутствуют военные комиссариаты</t>
  </si>
  <si>
    <t>51180</t>
  </si>
  <si>
    <t>Информирование населения о деятельности муниципальных органов власти и социально-экономическом развитии города через средства массовой информации</t>
  </si>
  <si>
    <t>03</t>
  </si>
  <si>
    <t>Учреждения, обеспечивающие деятельность органов местного самоуправления и муниципальных учреждений</t>
  </si>
  <si>
    <t>80720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</si>
  <si>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</si>
  <si>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</si>
  <si>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</si>
  <si>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</si>
  <si>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Повышение качества и доступности предоставления государственных и муниципальных услуг</t>
  </si>
  <si>
    <t>05</t>
  </si>
  <si>
    <t>Многофункциональные центры предоставления государственных и муниципальных услуг</t>
  </si>
  <si>
    <t>80710</t>
  </si>
  <si>
    <t>Обеспечение деятельности в сфере установленных функций</t>
  </si>
  <si>
    <t>06</t>
  </si>
  <si>
    <t>Единые дежурно-диспетчерские службы</t>
  </si>
  <si>
    <t>80700</t>
  </si>
  <si>
    <t>Расходы на выплаты персоналу казенных учреждений</t>
  </si>
  <si>
    <t>110</t>
  </si>
  <si>
    <t>Оповещение населения об опасностях, возникающих при ведении военных действий и возникновении чрезвычайных ситуаций</t>
  </si>
  <si>
    <t>81200</t>
  </si>
  <si>
    <t>Осуществление мероприятий по землеустройству и землепользованию</t>
  </si>
  <si>
    <t>07</t>
  </si>
  <si>
    <t>Мероприятия в сфере архитектуры и градостроительства</t>
  </si>
  <si>
    <t>83310</t>
  </si>
  <si>
    <t>Координация социально-экономического развития , оценка эффективности деятельности органов местного самоуправления</t>
  </si>
  <si>
    <t>08</t>
  </si>
  <si>
    <t>Проведение Всероссийской переписи населения 2020 года</t>
  </si>
  <si>
    <t>54690</t>
  </si>
  <si>
    <t>Подпрограмма "Профилактика правонарушений на территории города Фокино"</t>
  </si>
  <si>
    <t>Укрепление общественного порядка и общественной безопасности</t>
  </si>
  <si>
    <t>Совершенствование системы профилактики правонарушений и усиление борьбы с преступностью</t>
  </si>
  <si>
    <t>81130</t>
  </si>
  <si>
    <t>Мероприятия по комплексной безопасности муниципальных учреждений</t>
  </si>
  <si>
    <t>82430</t>
  </si>
  <si>
    <t>Мероприятия по профилактике безнадзорности и подростковой преступности</t>
  </si>
  <si>
    <t>Организация временного трудоустройства несовершеннолетних граждан в возрасте от 14 до 18 лет</t>
  </si>
  <si>
    <t>82370</t>
  </si>
  <si>
    <t>Мероприятия по профилактике наркомании</t>
  </si>
  <si>
    <t>Противодействие злоупотреблению наркотиками и их незаконному обороту</t>
  </si>
  <si>
    <t>81150</t>
  </si>
  <si>
    <t>Повышение безопасности дорожного движения</t>
  </si>
  <si>
    <t>04</t>
  </si>
  <si>
    <t>81660</t>
  </si>
  <si>
    <t>Подпрограмма "Дорожное хозяйство"</t>
  </si>
  <si>
    <t>Обеспечение сохранности автомобильных дорог местного значения и условий безопасности движения по ним</t>
  </si>
  <si>
    <t>81610</t>
  </si>
  <si>
    <t>Развитие и модернизация сети автомобильных дорог общего пользования местного значения</t>
  </si>
  <si>
    <t>S6170</t>
  </si>
  <si>
    <t>Подпрограмма "Повышение качества водоснабжения в городе Фокино"</t>
  </si>
  <si>
    <t>Проект "Чистая вода"</t>
  </si>
  <si>
    <t>G5</t>
  </si>
  <si>
    <t>Строительство и реконструкция (модернизация) объектов питьевого водоснабжения</t>
  </si>
  <si>
    <t>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</si>
  <si>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</si>
  <si>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</si>
  <si>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</si>
  <si>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</si>
  <si>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"Реализация мероприятий в области жилищно-коммунального хозяйства и благоустройства"</t>
  </si>
  <si>
    <t>Обеспечение мероприятий по уличному освещению и содержанию наружных сетей электроснабжения</t>
  </si>
  <si>
    <t>Организация и обеспечение освещения улиц</t>
  </si>
  <si>
    <t>81690</t>
  </si>
  <si>
    <t>Обеспечение мероприятий по капитальному ремонту муниципального имущества в многоквартирных домах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</si>
  <si>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</si>
  <si>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</si>
  <si>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Обеспечение мероприятий по организации и содержанию мест захоронения</t>
  </si>
  <si>
    <t>Организация и содержание мест захоронения (кладбищ)</t>
  </si>
  <si>
    <t>81710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</si>
  <si>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</si>
  <si>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</si>
  <si>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Обеспечение мероприятий по содержанию муниципального жилья</t>
  </si>
  <si>
    <t>Мероприятия в сфере жилищного хозяйства</t>
  </si>
  <si>
    <t>81750</t>
  </si>
  <si>
    <t>Обеспечение мероприятий в области коммунального хозяйства</t>
  </si>
  <si>
    <t>Мероприятия по обеспечению населения бытовыми услугами</t>
  </si>
  <si>
    <t>81810</t>
  </si>
  <si>
    <t>Обеспечение мероприятий в области благоустройства</t>
  </si>
  <si>
    <t>Мероприятия по благоустройству</t>
  </si>
  <si>
    <t>81730</t>
  </si>
  <si>
    <t>Повышение энергетической эффективности и обеспечение энергосбережения</t>
  </si>
  <si>
    <t>Повышение энергетической эффективности и обеспечения энергосбережения</t>
  </si>
  <si>
    <t>83260</t>
  </si>
  <si>
    <t>Реконструкция водопроводной сети</t>
  </si>
  <si>
    <t>Софинансирование объектов капитальных вложений муниципальной собственности</t>
  </si>
  <si>
    <t>S1270</t>
  </si>
  <si>
    <t>Подпрограмма "Реализация исполнительных и управленческих функций в области образования, культуры, физической культуры и спорта, координация деятельности муниципальных бюджетных учреждений городского округа город Фокино Брянской области</t>
  </si>
  <si>
    <t>Повышение доступности и качества предоставления дошкольного, общего образования, дополнительного образования детей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</si>
  <si>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</si>
  <si>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</si>
  <si>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</t>
  </si>
  <si>
    <t>14722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</si>
  <si>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</si>
  <si>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</si>
  <si>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</si>
  <si>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</si>
  <si>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</si>
  <si>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</si>
  <si>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</si>
  <si>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</si>
  <si>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Дошкольные образовательные организации</t>
  </si>
  <si>
    <t>80300</t>
  </si>
  <si>
    <t>Общеобразовательные организации</t>
  </si>
  <si>
    <t>80310</t>
  </si>
  <si>
    <t>Организации дополнительного образования</t>
  </si>
  <si>
    <t>80320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</si>
  <si>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</si>
  <si>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</si>
  <si>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Проведение оздоровительной кампании детей и молодежи</t>
  </si>
  <si>
    <t>Мероприятий по проведению оздоровительной кампании детей</t>
  </si>
  <si>
    <t>S4790</t>
  </si>
  <si>
    <t>Реализация государственной политики в сфере образования на территории Брянской области</t>
  </si>
  <si>
    <t>Мероприятия по социальной поддержке отдельных категорий граждан</t>
  </si>
  <si>
    <t>82550</t>
  </si>
  <si>
    <t>Реализация мер государственной поддержки работников образования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</si>
  <si>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</t>
  </si>
  <si>
    <t>14723</t>
  </si>
  <si>
    <t>Реализация политики в сфере образования и культуры на территории города Фокино</t>
  </si>
  <si>
    <t>Капитальный ремонт кровель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</si>
  <si>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области.</t>
  </si>
  <si>
    <t>S4850</t>
  </si>
  <si>
    <t>Замена оконных блоков муниципальных образовательных организаций Брянской области</t>
  </si>
  <si>
    <t>09</t>
  </si>
  <si>
    <t>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</si>
  <si>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</si>
  <si>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</si>
  <si>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S4900</t>
  </si>
  <si>
    <t>Приведение в соответствии с брендбуком "Точки роста" помещений муниципальных общеобразовательных организаций</t>
  </si>
  <si>
    <t>11</t>
  </si>
  <si>
    <t>приведение в соответствии с брендбуком "Точки роста" помещений муниципальных общеобразовательных организаций</t>
  </si>
  <si>
    <t>S4910</t>
  </si>
  <si>
    <t>Региональный проект "Культура"</t>
  </si>
  <si>
    <t>А1</t>
  </si>
  <si>
    <t>55190</t>
  </si>
  <si>
    <t>Подпрограмма "Реализация мероприятий социальной политики"</t>
  </si>
  <si>
    <t>Социальная защита населения, осуществление мер по улучшению положения отдельных категорий граждан</t>
  </si>
  <si>
    <t>Выплата муниципальных пенсий (доплат к государственным пенсиям)</t>
  </si>
  <si>
    <t>82450</t>
  </si>
  <si>
    <t>Публичные нормативные социальные выплаты гражданам</t>
  </si>
  <si>
    <t>310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</si>
  <si>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</si>
  <si>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Обеспечение сохранности жилых помещений, закрепленных за детьми - сиротами и детьми, оставшимися без попечения родителей</t>
  </si>
  <si>
    <t>16710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</si>
  <si>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</si>
  <si>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</si>
  <si>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</si>
  <si>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</si>
  <si>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</si>
  <si>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</si>
  <si>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</t>
  </si>
  <si>
    <t>R0820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</si>
  <si>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</si>
  <si>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>Выплата единовременного пособия при всех формах устройства детей, лишенных родительского попечения в семью</t>
  </si>
  <si>
    <t>52600</t>
  </si>
  <si>
    <t>Осуществление государственной поддержки молодых семей в улучшении жилищных условий</t>
  </si>
  <si>
    <t>Реализация мероприятий по обеспечению жильем молодых семей</t>
  </si>
  <si>
    <t>L4970</t>
  </si>
  <si>
    <t>Подпрограмма "Осуществление мероприятий в области культуры"</t>
  </si>
  <si>
    <t>Создание условий для участия граждан в культурной жизни города</t>
  </si>
  <si>
    <t>Библиотеки</t>
  </si>
  <si>
    <t>80450</t>
  </si>
  <si>
    <t>Дворцы и дома культуры, клубы, выставочные залы</t>
  </si>
  <si>
    <t>80480</t>
  </si>
  <si>
    <t>Субсидии автономным учреждениям</t>
  </si>
  <si>
    <t>620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</si>
  <si>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</si>
  <si>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L4670</t>
  </si>
  <si>
    <t>Подпрограмма "Физическая культура, спорт и молодёжная политика"</t>
  </si>
  <si>
    <t>Популяризация массового спорта</t>
  </si>
  <si>
    <t>Спортивно-оздоровительные комплексы и центры</t>
  </si>
  <si>
    <t>80600</t>
  </si>
  <si>
    <t>Мероприятия по развитию физической культуры и спорта</t>
  </si>
  <si>
    <t>82300</t>
  </si>
  <si>
    <t>Региональный проект "Спорт - норма жизни (Брянская область)"</t>
  </si>
  <si>
    <t>P5</t>
  </si>
  <si>
    <t>Оснащение объектов спортивной инфраструктуры спортивно-технологическим оборудованием</t>
  </si>
  <si>
    <t>52280</t>
  </si>
  <si>
    <t>Управление муниципальными финансами городского округа город Фокино Брянской области</t>
  </si>
  <si>
    <t>Обеспечение финансовой устойчивости бюджетной системы путем проведения сбалансированной финансовой политики</t>
  </si>
  <si>
    <t>Финансовое управление администрации города Фокино</t>
  </si>
  <si>
    <t>003</t>
  </si>
  <si>
    <t>Обслуживание государственного и муниципального долга</t>
  </si>
  <si>
    <t>Обслуживание муниципального долга</t>
  </si>
  <si>
    <t>83000</t>
  </si>
  <si>
    <t>Обслуживание государственного (муниципального) долга</t>
  </si>
  <si>
    <t>700</t>
  </si>
  <si>
    <t>730</t>
  </si>
  <si>
    <t>Переселение граждан из аварийного жилищного фонда на территории городского округа город Фокино Брянской области (2019 - 2024 годы)</t>
  </si>
  <si>
    <t>Мероприятия по переселению граждан из аварийного жилищного фонда</t>
  </si>
  <si>
    <t>F3</t>
  </si>
  <si>
    <t>Обеспечение устойчивого сокращения непригодного для проживания жилищного фонда (за счет средств государственной корпорации "Фонд содействия реформированию жилищно-коммунального хозяйства"</t>
  </si>
  <si>
    <t>67483</t>
  </si>
  <si>
    <t>Обеспечение устойчивого сокращения непригодного для проживания жилищного фонда (за счет средств областного бюджета)</t>
  </si>
  <si>
    <t>67484</t>
  </si>
  <si>
    <t>Управление муниципальной собственностью городского округа город Фокино Брянской области</t>
  </si>
  <si>
    <t>Обеспечение эффективного управления и распоряжения муниципальным имуществом городского округа (в том числе земельными участками), рационального его использования, распоряжения</t>
  </si>
  <si>
    <t>Комитет по управлению муниципальным имуществом города Фокино</t>
  </si>
  <si>
    <t>005</t>
  </si>
  <si>
    <t>Мероприятия по землеустройству и землепользованию</t>
  </si>
  <si>
    <t>80910</t>
  </si>
  <si>
    <t>Непрограммная деятельность</t>
  </si>
  <si>
    <t>70</t>
  </si>
  <si>
    <t>Совет народных депутатов города Фокино</t>
  </si>
  <si>
    <t>00</t>
  </si>
  <si>
    <t>001</t>
  </si>
  <si>
    <t>Условно утвержденные расходы</t>
  </si>
  <si>
    <t>80080</t>
  </si>
  <si>
    <t>Резервные средства</t>
  </si>
  <si>
    <t>870</t>
  </si>
  <si>
    <t>Резервные фонд местной администрации</t>
  </si>
  <si>
    <t>83030</t>
  </si>
  <si>
    <t>Контрольно-счетная палата города Фокино</t>
  </si>
  <si>
    <t>016</t>
  </si>
  <si>
    <t>Обеспечение деятельности руководителя контрольно-счетного органа муниципального образования и его заместителей</t>
  </si>
  <si>
    <t>80050</t>
  </si>
  <si>
    <t>ИТОГО:</t>
  </si>
  <si>
    <t>Утверждено на 2021 год</t>
  </si>
  <si>
    <t>Уточненная бюджетная роспись на 2021 год</t>
  </si>
  <si>
    <t>Кассовое исполнение за 1 квартал 2021 года</t>
  </si>
  <si>
    <t>Процент исполнения к уточненной бюджетной росписи</t>
  </si>
  <si>
    <t>Единица измерения: рубль</t>
  </si>
  <si>
    <t>Приложение 3</t>
  </si>
  <si>
    <t>к постановлению администрации города Фокино</t>
  </si>
  <si>
    <t>Организация и проведение выборов и референдумов</t>
  </si>
  <si>
    <t>Специальные расходы</t>
  </si>
  <si>
    <t>6748S</t>
  </si>
  <si>
    <t>Обеспечение устойчивого сокращения непригодного для проживания жилищного фонда (за счет средств местного бюджета)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</si>
  <si>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</si>
  <si>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Реализация инициативных пректов (Благоустройство дорожки к МАУ УСЦ "Триумф")</t>
  </si>
  <si>
    <t>S5871</t>
  </si>
  <si>
    <t>Исполнение судебных актов</t>
  </si>
  <si>
    <t>Расходы бюджета  городского округа город Фокино Брянской области по целевым статьям (муниципальным программам и непрограммным направлениям деятельности), группам, видам расходов за 1 полугодие 2021 года</t>
  </si>
  <si>
    <t>от 19.07.2021 г. № 406-П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</si>
</sst>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top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</cellStyleXfs>
  <cellXfs count="70">
    <xf numFmtId="0" fontId="0" fillId="0" borderId="0" xfId="0" applyFont="1" applyFill="1" applyAlignment="1">
      <alignment vertical="top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4" fillId="2" borderId="0" xfId="0" applyNumberFormat="1" applyFont="1" applyFill="1" applyBorder="1" applyAlignment="1">
      <alignment vertical="top" wrapText="1"/>
    </xf>
    <xf numFmtId="0" fontId="3" fillId="2" borderId="2" xfId="2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</cellXfs>
  <cellStyles count="3">
    <cellStyle name="xl43" xfId="1"/>
    <cellStyle name="xl53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1"/>
  <sheetViews>
    <sheetView tabSelected="1" zoomScaleNormal="100" workbookViewId="0">
      <selection activeCell="B2" sqref="B2"/>
    </sheetView>
  </sheetViews>
  <sheetFormatPr defaultRowHeight="12.75" x14ac:dyDescent="0.2"/>
  <cols>
    <col min="1" max="1" width="42.5" style="2" customWidth="1"/>
    <col min="2" max="2" width="6.33203125" style="37" customWidth="1"/>
    <col min="3" max="3" width="12.1640625" style="37" customWidth="1"/>
    <col min="4" max="4" width="8.5" style="37" customWidth="1"/>
    <col min="5" max="5" width="8.83203125" style="37" customWidth="1"/>
    <col min="6" max="6" width="13.6640625" style="37" customWidth="1"/>
    <col min="7" max="7" width="9" style="37" customWidth="1"/>
    <col min="8" max="9" width="16.1640625" style="37" customWidth="1"/>
    <col min="10" max="10" width="15.33203125" style="28" customWidth="1"/>
    <col min="11" max="11" width="15.83203125" style="4" customWidth="1"/>
    <col min="12" max="12" width="9.33203125" style="2"/>
    <col min="13" max="13" width="9.33203125" style="2" customWidth="1"/>
    <col min="14" max="16384" width="9.33203125" style="2"/>
  </cols>
  <sheetData>
    <row r="1" spans="1:14" x14ac:dyDescent="0.2">
      <c r="F1" s="38"/>
      <c r="G1" s="38"/>
      <c r="I1" s="45" t="s">
        <v>277</v>
      </c>
      <c r="J1" s="45"/>
      <c r="K1" s="45"/>
    </row>
    <row r="2" spans="1:14" ht="15.75" customHeight="1" x14ac:dyDescent="0.2">
      <c r="I2" s="68" t="s">
        <v>278</v>
      </c>
      <c r="J2" s="68"/>
      <c r="K2" s="68"/>
    </row>
    <row r="3" spans="1:14" ht="15.95" customHeight="1" x14ac:dyDescent="0.2">
      <c r="A3" s="4" t="s">
        <v>0</v>
      </c>
      <c r="B3" s="4" t="s">
        <v>0</v>
      </c>
      <c r="C3" s="4" t="s">
        <v>0</v>
      </c>
      <c r="D3" s="4" t="s">
        <v>0</v>
      </c>
      <c r="E3" s="4" t="s">
        <v>0</v>
      </c>
      <c r="F3" s="4" t="s">
        <v>0</v>
      </c>
      <c r="G3" s="4" t="s">
        <v>0</v>
      </c>
      <c r="I3" s="69" t="s">
        <v>288</v>
      </c>
      <c r="J3" s="69"/>
      <c r="K3" s="69"/>
    </row>
    <row r="4" spans="1:14" ht="45.75" customHeight="1" x14ac:dyDescent="0.2">
      <c r="A4" s="67" t="s">
        <v>287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4" ht="15" customHeight="1" x14ac:dyDescent="0.2">
      <c r="A5" s="66" t="s">
        <v>276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4" ht="67.5" customHeight="1" x14ac:dyDescent="0.2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1" t="s">
        <v>272</v>
      </c>
      <c r="I6" s="46" t="s">
        <v>273</v>
      </c>
      <c r="J6" s="6" t="s">
        <v>274</v>
      </c>
      <c r="K6" s="35" t="s">
        <v>275</v>
      </c>
      <c r="L6" s="7"/>
    </row>
    <row r="7" spans="1:14" s="25" customFormat="1" ht="25.5" x14ac:dyDescent="0.2">
      <c r="A7" s="8" t="s">
        <v>18</v>
      </c>
      <c r="B7" s="9" t="s">
        <v>19</v>
      </c>
      <c r="C7" s="39" t="s">
        <v>0</v>
      </c>
      <c r="D7" s="39" t="s">
        <v>0</v>
      </c>
      <c r="E7" s="39" t="s">
        <v>0</v>
      </c>
      <c r="F7" s="39" t="s">
        <v>0</v>
      </c>
      <c r="G7" s="39" t="s">
        <v>0</v>
      </c>
      <c r="H7" s="22">
        <f t="shared" ref="H7:I11" si="0">H8</f>
        <v>10327345.859999999</v>
      </c>
      <c r="I7" s="51">
        <f t="shared" si="0"/>
        <v>10327345.859999999</v>
      </c>
      <c r="J7" s="22">
        <f>J8</f>
        <v>0</v>
      </c>
      <c r="K7" s="63">
        <f>J7/I7</f>
        <v>0</v>
      </c>
      <c r="L7" s="23"/>
      <c r="M7" s="24"/>
      <c r="N7" s="24"/>
    </row>
    <row r="8" spans="1:14" s="25" customFormat="1" ht="25.5" x14ac:dyDescent="0.2">
      <c r="A8" s="8" t="s">
        <v>20</v>
      </c>
      <c r="B8" s="9" t="s">
        <v>19</v>
      </c>
      <c r="C8" s="9" t="s">
        <v>21</v>
      </c>
      <c r="D8" s="9" t="s">
        <v>22</v>
      </c>
      <c r="E8" s="39" t="s">
        <v>0</v>
      </c>
      <c r="F8" s="39" t="s">
        <v>0</v>
      </c>
      <c r="G8" s="39" t="s">
        <v>0</v>
      </c>
      <c r="H8" s="22">
        <f t="shared" si="0"/>
        <v>10327345.859999999</v>
      </c>
      <c r="I8" s="51">
        <f t="shared" si="0"/>
        <v>10327345.859999999</v>
      </c>
      <c r="J8" s="22">
        <f>J9</f>
        <v>0</v>
      </c>
      <c r="K8" s="63">
        <f t="shared" ref="K8:K71" si="1">J8/I8</f>
        <v>0</v>
      </c>
      <c r="L8" s="23"/>
      <c r="M8" s="24"/>
      <c r="N8" s="24"/>
    </row>
    <row r="9" spans="1:14" s="25" customFormat="1" x14ac:dyDescent="0.2">
      <c r="A9" s="8" t="s">
        <v>23</v>
      </c>
      <c r="B9" s="9" t="s">
        <v>19</v>
      </c>
      <c r="C9" s="9" t="s">
        <v>21</v>
      </c>
      <c r="D9" s="9" t="s">
        <v>22</v>
      </c>
      <c r="E9" s="9" t="s">
        <v>24</v>
      </c>
      <c r="F9" s="39" t="s">
        <v>0</v>
      </c>
      <c r="G9" s="39" t="s">
        <v>0</v>
      </c>
      <c r="H9" s="22">
        <f t="shared" si="0"/>
        <v>10327345.859999999</v>
      </c>
      <c r="I9" s="51">
        <f t="shared" si="0"/>
        <v>10327345.859999999</v>
      </c>
      <c r="J9" s="22">
        <f>J10</f>
        <v>0</v>
      </c>
      <c r="K9" s="63">
        <f t="shared" si="1"/>
        <v>0</v>
      </c>
      <c r="L9" s="23"/>
      <c r="M9" s="24"/>
      <c r="N9" s="24"/>
    </row>
    <row r="10" spans="1:14" ht="25.5" x14ac:dyDescent="0.2">
      <c r="A10" s="13" t="s">
        <v>25</v>
      </c>
      <c r="B10" s="5" t="s">
        <v>19</v>
      </c>
      <c r="C10" s="5" t="s">
        <v>21</v>
      </c>
      <c r="D10" s="5" t="s">
        <v>22</v>
      </c>
      <c r="E10" s="5" t="s">
        <v>24</v>
      </c>
      <c r="F10" s="5" t="s">
        <v>26</v>
      </c>
      <c r="G10" s="40" t="s">
        <v>0</v>
      </c>
      <c r="H10" s="10">
        <f t="shared" si="0"/>
        <v>10327345.859999999</v>
      </c>
      <c r="I10" s="49">
        <v>10327345.859999999</v>
      </c>
      <c r="J10" s="10">
        <f>J11</f>
        <v>0</v>
      </c>
      <c r="K10" s="64">
        <f t="shared" si="1"/>
        <v>0</v>
      </c>
      <c r="L10" s="11"/>
      <c r="M10" s="12"/>
      <c r="N10" s="12"/>
    </row>
    <row r="11" spans="1:14" ht="38.25" x14ac:dyDescent="0.2">
      <c r="A11" s="13" t="s">
        <v>27</v>
      </c>
      <c r="B11" s="5" t="s">
        <v>19</v>
      </c>
      <c r="C11" s="5" t="s">
        <v>21</v>
      </c>
      <c r="D11" s="5" t="s">
        <v>22</v>
      </c>
      <c r="E11" s="5" t="s">
        <v>24</v>
      </c>
      <c r="F11" s="5" t="s">
        <v>26</v>
      </c>
      <c r="G11" s="5" t="s">
        <v>28</v>
      </c>
      <c r="H11" s="10">
        <f t="shared" si="0"/>
        <v>10327345.859999999</v>
      </c>
      <c r="I11" s="49">
        <v>10327345.859999999</v>
      </c>
      <c r="J11" s="10">
        <f>J12</f>
        <v>0</v>
      </c>
      <c r="K11" s="64">
        <f t="shared" si="1"/>
        <v>0</v>
      </c>
      <c r="L11" s="11"/>
      <c r="M11" s="12"/>
      <c r="N11" s="12"/>
    </row>
    <row r="12" spans="1:14" ht="38.25" x14ac:dyDescent="0.2">
      <c r="A12" s="13" t="s">
        <v>29</v>
      </c>
      <c r="B12" s="5" t="s">
        <v>19</v>
      </c>
      <c r="C12" s="5" t="s">
        <v>21</v>
      </c>
      <c r="D12" s="5" t="s">
        <v>22</v>
      </c>
      <c r="E12" s="5" t="s">
        <v>24</v>
      </c>
      <c r="F12" s="5" t="s">
        <v>26</v>
      </c>
      <c r="G12" s="5" t="s">
        <v>30</v>
      </c>
      <c r="H12" s="36">
        <v>10327345.859999999</v>
      </c>
      <c r="I12" s="58">
        <v>10327345.859999999</v>
      </c>
      <c r="J12" s="10">
        <v>0</v>
      </c>
      <c r="K12" s="64">
        <f t="shared" si="1"/>
        <v>0</v>
      </c>
      <c r="L12" s="11"/>
      <c r="M12" s="12"/>
      <c r="N12" s="12"/>
    </row>
    <row r="13" spans="1:14" s="25" customFormat="1" ht="38.25" x14ac:dyDescent="0.2">
      <c r="A13" s="8" t="s">
        <v>31</v>
      </c>
      <c r="B13" s="9" t="s">
        <v>32</v>
      </c>
      <c r="C13" s="39" t="s">
        <v>0</v>
      </c>
      <c r="D13" s="39" t="s">
        <v>0</v>
      </c>
      <c r="E13" s="39" t="s">
        <v>0</v>
      </c>
      <c r="F13" s="39" t="s">
        <v>0</v>
      </c>
      <c r="G13" s="39" t="s">
        <v>0</v>
      </c>
      <c r="H13" s="22">
        <f t="shared" ref="H13" si="2">H14+H80+H104+H121+H172+H248+H284+H296</f>
        <v>259729364.45000002</v>
      </c>
      <c r="I13" s="51">
        <f t="shared" ref="I13" si="3">I14+I80+I104+I121+I172+I248+I284+I296</f>
        <v>268726455.99000001</v>
      </c>
      <c r="J13" s="22">
        <f>J14+J80+J104+J121+J172+J248+J284+J296</f>
        <v>123560617.59999999</v>
      </c>
      <c r="K13" s="63">
        <f t="shared" si="1"/>
        <v>0.45980071870779254</v>
      </c>
      <c r="L13" s="23"/>
      <c r="M13" s="34"/>
      <c r="N13" s="24"/>
    </row>
    <row r="14" spans="1:14" s="25" customFormat="1" ht="38.25" x14ac:dyDescent="0.2">
      <c r="A14" s="8" t="s">
        <v>33</v>
      </c>
      <c r="B14" s="9" t="s">
        <v>32</v>
      </c>
      <c r="C14" s="9" t="s">
        <v>8</v>
      </c>
      <c r="D14" s="9" t="s">
        <v>0</v>
      </c>
      <c r="E14" s="39" t="s">
        <v>0</v>
      </c>
      <c r="F14" s="39" t="s">
        <v>0</v>
      </c>
      <c r="G14" s="39" t="s">
        <v>0</v>
      </c>
      <c r="H14" s="22">
        <f t="shared" ref="H14" si="4">H15+H30+H50+H55+H60+H70+H75</f>
        <v>21986912.510000002</v>
      </c>
      <c r="I14" s="51">
        <f t="shared" ref="I14" si="5">I15+I30+I50+I55+I60+I70+I75</f>
        <v>21986912.510000002</v>
      </c>
      <c r="J14" s="22">
        <f>J15+J30+J50+J55+J60+J70+J75</f>
        <v>8786157.2200000007</v>
      </c>
      <c r="K14" s="63">
        <f t="shared" si="1"/>
        <v>0.39960850419557159</v>
      </c>
      <c r="L14" s="23"/>
      <c r="M14" s="24"/>
      <c r="N14" s="24"/>
    </row>
    <row r="15" spans="1:14" s="25" customFormat="1" ht="38.25" x14ac:dyDescent="0.2">
      <c r="A15" s="8" t="s">
        <v>34</v>
      </c>
      <c r="B15" s="9" t="s">
        <v>32</v>
      </c>
      <c r="C15" s="9" t="s">
        <v>8</v>
      </c>
      <c r="D15" s="9" t="s">
        <v>19</v>
      </c>
      <c r="E15" s="39" t="s">
        <v>0</v>
      </c>
      <c r="F15" s="39" t="s">
        <v>0</v>
      </c>
      <c r="G15" s="39" t="s">
        <v>0</v>
      </c>
      <c r="H15" s="22">
        <f t="shared" ref="H15:I15" si="6">H16</f>
        <v>14259218.800000001</v>
      </c>
      <c r="I15" s="51">
        <f t="shared" si="6"/>
        <v>14259218.800000001</v>
      </c>
      <c r="J15" s="22">
        <f>J16</f>
        <v>5808460.75</v>
      </c>
      <c r="K15" s="63">
        <f t="shared" si="1"/>
        <v>0.40734775386152289</v>
      </c>
      <c r="L15" s="23"/>
      <c r="M15" s="24"/>
      <c r="N15" s="24"/>
    </row>
    <row r="16" spans="1:14" s="25" customFormat="1" x14ac:dyDescent="0.2">
      <c r="A16" s="8" t="s">
        <v>23</v>
      </c>
      <c r="B16" s="9" t="s">
        <v>32</v>
      </c>
      <c r="C16" s="9" t="s">
        <v>8</v>
      </c>
      <c r="D16" s="9" t="s">
        <v>19</v>
      </c>
      <c r="E16" s="9" t="s">
        <v>24</v>
      </c>
      <c r="F16" s="39" t="s">
        <v>0</v>
      </c>
      <c r="G16" s="39" t="s">
        <v>0</v>
      </c>
      <c r="H16" s="22">
        <f t="shared" ref="H16" si="7">H17+H20+H27</f>
        <v>14259218.800000001</v>
      </c>
      <c r="I16" s="51">
        <f t="shared" ref="I16" si="8">I17+I20+I27</f>
        <v>14259218.800000001</v>
      </c>
      <c r="J16" s="22">
        <f>J17+J20+J27</f>
        <v>5808460.75</v>
      </c>
      <c r="K16" s="63">
        <f t="shared" si="1"/>
        <v>0.40734775386152289</v>
      </c>
      <c r="L16" s="23"/>
      <c r="M16" s="24"/>
      <c r="N16" s="24"/>
    </row>
    <row r="17" spans="1:14" ht="51" x14ac:dyDescent="0.2">
      <c r="A17" s="13" t="s">
        <v>35</v>
      </c>
      <c r="B17" s="5" t="s">
        <v>32</v>
      </c>
      <c r="C17" s="5" t="s">
        <v>8</v>
      </c>
      <c r="D17" s="5" t="s">
        <v>19</v>
      </c>
      <c r="E17" s="5" t="s">
        <v>24</v>
      </c>
      <c r="F17" s="5" t="s">
        <v>36</v>
      </c>
      <c r="G17" s="40" t="s">
        <v>0</v>
      </c>
      <c r="H17" s="10">
        <f t="shared" ref="H17:H18" si="9">H18</f>
        <v>1492161</v>
      </c>
      <c r="I17" s="49">
        <v>1492161</v>
      </c>
      <c r="J17" s="10">
        <f>J18</f>
        <v>638344</v>
      </c>
      <c r="K17" s="64">
        <f t="shared" si="1"/>
        <v>0.42779834079566481</v>
      </c>
      <c r="L17" s="11"/>
      <c r="M17" s="12"/>
      <c r="N17" s="12"/>
    </row>
    <row r="18" spans="1:14" ht="76.5" x14ac:dyDescent="0.2">
      <c r="A18" s="13" t="s">
        <v>37</v>
      </c>
      <c r="B18" s="5" t="s">
        <v>32</v>
      </c>
      <c r="C18" s="5" t="s">
        <v>8</v>
      </c>
      <c r="D18" s="5" t="s">
        <v>19</v>
      </c>
      <c r="E18" s="5" t="s">
        <v>24</v>
      </c>
      <c r="F18" s="5" t="s">
        <v>36</v>
      </c>
      <c r="G18" s="5" t="s">
        <v>38</v>
      </c>
      <c r="H18" s="10">
        <f t="shared" si="9"/>
        <v>1492161</v>
      </c>
      <c r="I18" s="49">
        <v>1492161</v>
      </c>
      <c r="J18" s="10">
        <f>J19</f>
        <v>638344</v>
      </c>
      <c r="K18" s="64">
        <f t="shared" si="1"/>
        <v>0.42779834079566481</v>
      </c>
      <c r="L18" s="11"/>
      <c r="M18" s="12"/>
      <c r="N18" s="12"/>
    </row>
    <row r="19" spans="1:14" ht="38.25" x14ac:dyDescent="0.2">
      <c r="A19" s="13" t="s">
        <v>39</v>
      </c>
      <c r="B19" s="5" t="s">
        <v>32</v>
      </c>
      <c r="C19" s="5" t="s">
        <v>8</v>
      </c>
      <c r="D19" s="5" t="s">
        <v>19</v>
      </c>
      <c r="E19" s="5" t="s">
        <v>24</v>
      </c>
      <c r="F19" s="5" t="s">
        <v>36</v>
      </c>
      <c r="G19" s="5" t="s">
        <v>40</v>
      </c>
      <c r="H19" s="36">
        <v>1492161</v>
      </c>
      <c r="I19" s="58">
        <v>1492161</v>
      </c>
      <c r="J19" s="10">
        <v>638344</v>
      </c>
      <c r="K19" s="64">
        <f t="shared" si="1"/>
        <v>0.42779834079566481</v>
      </c>
      <c r="L19" s="11"/>
      <c r="M19" s="12"/>
      <c r="N19" s="12"/>
    </row>
    <row r="20" spans="1:14" ht="38.25" x14ac:dyDescent="0.2">
      <c r="A20" s="13" t="s">
        <v>41</v>
      </c>
      <c r="B20" s="5" t="s">
        <v>32</v>
      </c>
      <c r="C20" s="5" t="s">
        <v>8</v>
      </c>
      <c r="D20" s="5" t="s">
        <v>19</v>
      </c>
      <c r="E20" s="5" t="s">
        <v>24</v>
      </c>
      <c r="F20" s="5" t="s">
        <v>42</v>
      </c>
      <c r="G20" s="40" t="s">
        <v>0</v>
      </c>
      <c r="H20" s="10">
        <f t="shared" ref="H20" si="10">H21+H23+H25</f>
        <v>12702057.800000001</v>
      </c>
      <c r="I20" s="49">
        <v>12702057.800000001</v>
      </c>
      <c r="J20" s="10">
        <f>J21+J23+J25</f>
        <v>5170116.75</v>
      </c>
      <c r="K20" s="64">
        <f t="shared" si="1"/>
        <v>0.40702985543019649</v>
      </c>
      <c r="L20" s="11"/>
      <c r="M20" s="12"/>
      <c r="N20" s="12"/>
    </row>
    <row r="21" spans="1:14" ht="76.5" x14ac:dyDescent="0.2">
      <c r="A21" s="13" t="s">
        <v>37</v>
      </c>
      <c r="B21" s="5" t="s">
        <v>32</v>
      </c>
      <c r="C21" s="5" t="s">
        <v>8</v>
      </c>
      <c r="D21" s="5" t="s">
        <v>19</v>
      </c>
      <c r="E21" s="5" t="s">
        <v>24</v>
      </c>
      <c r="F21" s="5" t="s">
        <v>42</v>
      </c>
      <c r="G21" s="5" t="s">
        <v>38</v>
      </c>
      <c r="H21" s="10">
        <f t="shared" ref="H21" si="11">H22</f>
        <v>10154843</v>
      </c>
      <c r="I21" s="49">
        <v>10154843</v>
      </c>
      <c r="J21" s="10">
        <f>J22</f>
        <v>4242144.13</v>
      </c>
      <c r="K21" s="64">
        <f t="shared" si="1"/>
        <v>0.41774591000569877</v>
      </c>
      <c r="L21" s="11"/>
      <c r="M21" s="12"/>
      <c r="N21" s="12"/>
    </row>
    <row r="22" spans="1:14" ht="38.25" x14ac:dyDescent="0.2">
      <c r="A22" s="13" t="s">
        <v>39</v>
      </c>
      <c r="B22" s="5" t="s">
        <v>32</v>
      </c>
      <c r="C22" s="5" t="s">
        <v>8</v>
      </c>
      <c r="D22" s="5" t="s">
        <v>19</v>
      </c>
      <c r="E22" s="5" t="s">
        <v>24</v>
      </c>
      <c r="F22" s="5" t="s">
        <v>42</v>
      </c>
      <c r="G22" s="5" t="s">
        <v>40</v>
      </c>
      <c r="H22" s="36">
        <v>10154843</v>
      </c>
      <c r="I22" s="58">
        <v>10154843</v>
      </c>
      <c r="J22" s="10">
        <v>4242144.13</v>
      </c>
      <c r="K22" s="64">
        <f t="shared" si="1"/>
        <v>0.41774591000569877</v>
      </c>
      <c r="L22" s="11"/>
      <c r="M22" s="12"/>
      <c r="N22" s="12"/>
    </row>
    <row r="23" spans="1:14" ht="38.25" x14ac:dyDescent="0.2">
      <c r="A23" s="13" t="s">
        <v>27</v>
      </c>
      <c r="B23" s="5" t="s">
        <v>32</v>
      </c>
      <c r="C23" s="5" t="s">
        <v>8</v>
      </c>
      <c r="D23" s="5" t="s">
        <v>19</v>
      </c>
      <c r="E23" s="5" t="s">
        <v>24</v>
      </c>
      <c r="F23" s="5" t="s">
        <v>42</v>
      </c>
      <c r="G23" s="5" t="s">
        <v>28</v>
      </c>
      <c r="H23" s="10">
        <f t="shared" ref="H23" si="12">H24</f>
        <v>2417796.7999999998</v>
      </c>
      <c r="I23" s="49">
        <v>2417796.7999999998</v>
      </c>
      <c r="J23" s="10">
        <f>J24</f>
        <v>867624.62</v>
      </c>
      <c r="K23" s="64">
        <f t="shared" si="1"/>
        <v>0.35884927136970324</v>
      </c>
      <c r="L23" s="11"/>
      <c r="M23" s="12"/>
      <c r="N23" s="12"/>
    </row>
    <row r="24" spans="1:14" ht="38.25" x14ac:dyDescent="0.2">
      <c r="A24" s="13" t="s">
        <v>29</v>
      </c>
      <c r="B24" s="5" t="s">
        <v>32</v>
      </c>
      <c r="C24" s="5" t="s">
        <v>8</v>
      </c>
      <c r="D24" s="5" t="s">
        <v>19</v>
      </c>
      <c r="E24" s="5" t="s">
        <v>24</v>
      </c>
      <c r="F24" s="5" t="s">
        <v>42</v>
      </c>
      <c r="G24" s="5" t="s">
        <v>30</v>
      </c>
      <c r="H24" s="36">
        <v>2417796.7999999998</v>
      </c>
      <c r="I24" s="58">
        <v>2417796.7999999998</v>
      </c>
      <c r="J24" s="10">
        <v>867624.62</v>
      </c>
      <c r="K24" s="64">
        <f t="shared" si="1"/>
        <v>0.35884927136970324</v>
      </c>
      <c r="L24" s="11"/>
      <c r="M24" s="12"/>
      <c r="N24" s="12"/>
    </row>
    <row r="25" spans="1:14" x14ac:dyDescent="0.2">
      <c r="A25" s="13" t="s">
        <v>43</v>
      </c>
      <c r="B25" s="5" t="s">
        <v>32</v>
      </c>
      <c r="C25" s="5" t="s">
        <v>8</v>
      </c>
      <c r="D25" s="5" t="s">
        <v>19</v>
      </c>
      <c r="E25" s="5" t="s">
        <v>24</v>
      </c>
      <c r="F25" s="5" t="s">
        <v>42</v>
      </c>
      <c r="G25" s="5" t="s">
        <v>44</v>
      </c>
      <c r="H25" s="10">
        <f t="shared" ref="H25" si="13">H26</f>
        <v>129418</v>
      </c>
      <c r="I25" s="49">
        <v>129418</v>
      </c>
      <c r="J25" s="10">
        <f>J26</f>
        <v>60348</v>
      </c>
      <c r="K25" s="64">
        <f t="shared" si="1"/>
        <v>0.4663029872197067</v>
      </c>
      <c r="L25" s="11"/>
      <c r="M25" s="12"/>
      <c r="N25" s="12"/>
    </row>
    <row r="26" spans="1:14" x14ac:dyDescent="0.2">
      <c r="A26" s="13" t="s">
        <v>45</v>
      </c>
      <c r="B26" s="5" t="s">
        <v>32</v>
      </c>
      <c r="C26" s="5" t="s">
        <v>8</v>
      </c>
      <c r="D26" s="5" t="s">
        <v>19</v>
      </c>
      <c r="E26" s="5" t="s">
        <v>24</v>
      </c>
      <c r="F26" s="5" t="s">
        <v>42</v>
      </c>
      <c r="G26" s="5" t="s">
        <v>46</v>
      </c>
      <c r="H26" s="36">
        <v>129418</v>
      </c>
      <c r="I26" s="58">
        <v>129418</v>
      </c>
      <c r="J26" s="10">
        <v>60348</v>
      </c>
      <c r="K26" s="64">
        <f t="shared" si="1"/>
        <v>0.4663029872197067</v>
      </c>
      <c r="L26" s="11"/>
      <c r="M26" s="12"/>
      <c r="N26" s="12"/>
    </row>
    <row r="27" spans="1:14" ht="25.5" x14ac:dyDescent="0.2">
      <c r="A27" s="13" t="s">
        <v>47</v>
      </c>
      <c r="B27" s="5" t="s">
        <v>32</v>
      </c>
      <c r="C27" s="5" t="s">
        <v>8</v>
      </c>
      <c r="D27" s="5" t="s">
        <v>19</v>
      </c>
      <c r="E27" s="5" t="s">
        <v>24</v>
      </c>
      <c r="F27" s="5" t="s">
        <v>48</v>
      </c>
      <c r="G27" s="10"/>
      <c r="H27" s="10">
        <f t="shared" ref="H27:H28" si="14">H28</f>
        <v>65000</v>
      </c>
      <c r="I27" s="49">
        <v>65000</v>
      </c>
      <c r="J27" s="10">
        <f>J28</f>
        <v>0</v>
      </c>
      <c r="K27" s="64">
        <f t="shared" si="1"/>
        <v>0</v>
      </c>
      <c r="L27" s="11"/>
      <c r="M27" s="12"/>
      <c r="N27" s="12"/>
    </row>
    <row r="28" spans="1:14" x14ac:dyDescent="0.2">
      <c r="A28" s="13" t="s">
        <v>43</v>
      </c>
      <c r="B28" s="5" t="s">
        <v>32</v>
      </c>
      <c r="C28" s="5" t="s">
        <v>8</v>
      </c>
      <c r="D28" s="5" t="s">
        <v>19</v>
      </c>
      <c r="E28" s="5" t="s">
        <v>24</v>
      </c>
      <c r="F28" s="5" t="s">
        <v>48</v>
      </c>
      <c r="G28" s="29">
        <v>800</v>
      </c>
      <c r="H28" s="10">
        <f t="shared" si="14"/>
        <v>65000</v>
      </c>
      <c r="I28" s="49">
        <v>65000</v>
      </c>
      <c r="J28" s="10">
        <f>J29</f>
        <v>0</v>
      </c>
      <c r="K28" s="64">
        <f t="shared" si="1"/>
        <v>0</v>
      </c>
      <c r="L28" s="11"/>
      <c r="M28" s="12"/>
      <c r="N28" s="12"/>
    </row>
    <row r="29" spans="1:14" x14ac:dyDescent="0.2">
      <c r="A29" s="13" t="s">
        <v>45</v>
      </c>
      <c r="B29" s="5" t="s">
        <v>32</v>
      </c>
      <c r="C29" s="5" t="s">
        <v>8</v>
      </c>
      <c r="D29" s="5" t="s">
        <v>19</v>
      </c>
      <c r="E29" s="5" t="s">
        <v>24</v>
      </c>
      <c r="F29" s="5" t="s">
        <v>48</v>
      </c>
      <c r="G29" s="5" t="s">
        <v>46</v>
      </c>
      <c r="H29" s="36">
        <v>65000</v>
      </c>
      <c r="I29" s="58">
        <v>65000</v>
      </c>
      <c r="J29" s="10">
        <v>0</v>
      </c>
      <c r="K29" s="64">
        <f t="shared" si="1"/>
        <v>0</v>
      </c>
      <c r="L29" s="11"/>
      <c r="M29" s="12"/>
      <c r="N29" s="12"/>
    </row>
    <row r="30" spans="1:14" s="25" customFormat="1" ht="38.25" x14ac:dyDescent="0.2">
      <c r="A30" s="8" t="s">
        <v>49</v>
      </c>
      <c r="B30" s="9" t="s">
        <v>32</v>
      </c>
      <c r="C30" s="9" t="s">
        <v>8</v>
      </c>
      <c r="D30" s="9" t="s">
        <v>32</v>
      </c>
      <c r="E30" s="39" t="s">
        <v>0</v>
      </c>
      <c r="F30" s="39" t="s">
        <v>0</v>
      </c>
      <c r="G30" s="22"/>
      <c r="H30" s="22">
        <f t="shared" ref="H30:I30" si="15">H31</f>
        <v>1738375.71</v>
      </c>
      <c r="I30" s="51">
        <f t="shared" si="15"/>
        <v>1738375.71</v>
      </c>
      <c r="J30" s="22">
        <f>J31</f>
        <v>751342.54</v>
      </c>
      <c r="K30" s="63">
        <f t="shared" si="1"/>
        <v>0.4322095250629106</v>
      </c>
      <c r="L30" s="23"/>
      <c r="M30" s="24"/>
      <c r="N30" s="24"/>
    </row>
    <row r="31" spans="1:14" s="25" customFormat="1" x14ac:dyDescent="0.2">
      <c r="A31" s="8" t="s">
        <v>23</v>
      </c>
      <c r="B31" s="9" t="s">
        <v>32</v>
      </c>
      <c r="C31" s="9" t="s">
        <v>8</v>
      </c>
      <c r="D31" s="9" t="s">
        <v>32</v>
      </c>
      <c r="E31" s="9" t="s">
        <v>24</v>
      </c>
      <c r="F31" s="39" t="s">
        <v>0</v>
      </c>
      <c r="G31" s="22"/>
      <c r="H31" s="22">
        <f t="shared" ref="H31" si="16">H32+H37+H40+H45</f>
        <v>1738375.71</v>
      </c>
      <c r="I31" s="51">
        <f t="shared" ref="I31" si="17">I32+I37+I40+I45</f>
        <v>1738375.71</v>
      </c>
      <c r="J31" s="22">
        <f>J32+J37+J40+J45</f>
        <v>751342.54</v>
      </c>
      <c r="K31" s="63">
        <f t="shared" si="1"/>
        <v>0.4322095250629106</v>
      </c>
      <c r="L31" s="23"/>
      <c r="M31" s="24"/>
      <c r="N31" s="24"/>
    </row>
    <row r="32" spans="1:14" ht="102" x14ac:dyDescent="0.2">
      <c r="A32" s="13" t="s">
        <v>50</v>
      </c>
      <c r="B32" s="5" t="s">
        <v>32</v>
      </c>
      <c r="C32" s="5" t="s">
        <v>8</v>
      </c>
      <c r="D32" s="5" t="s">
        <v>32</v>
      </c>
      <c r="E32" s="5" t="s">
        <v>24</v>
      </c>
      <c r="F32" s="5" t="s">
        <v>51</v>
      </c>
      <c r="G32" s="10"/>
      <c r="H32" s="10">
        <f t="shared" ref="H32" si="18">H33+H35</f>
        <v>955736</v>
      </c>
      <c r="I32" s="49">
        <v>955736</v>
      </c>
      <c r="J32" s="10">
        <f>J33+J35</f>
        <v>421002.66000000003</v>
      </c>
      <c r="K32" s="64">
        <f t="shared" si="1"/>
        <v>0.44050099609097076</v>
      </c>
      <c r="L32" s="11"/>
      <c r="M32" s="12"/>
      <c r="N32" s="12"/>
    </row>
    <row r="33" spans="1:14" ht="76.5" x14ac:dyDescent="0.2">
      <c r="A33" s="13" t="s">
        <v>37</v>
      </c>
      <c r="B33" s="5" t="s">
        <v>32</v>
      </c>
      <c r="C33" s="5" t="s">
        <v>8</v>
      </c>
      <c r="D33" s="5" t="s">
        <v>32</v>
      </c>
      <c r="E33" s="5" t="s">
        <v>24</v>
      </c>
      <c r="F33" s="5" t="s">
        <v>51</v>
      </c>
      <c r="G33" s="29">
        <v>100</v>
      </c>
      <c r="H33" s="10">
        <f t="shared" ref="H33" si="19">H34</f>
        <v>599386</v>
      </c>
      <c r="I33" s="49">
        <v>599386</v>
      </c>
      <c r="J33" s="10">
        <f>J34</f>
        <v>254852.59</v>
      </c>
      <c r="K33" s="64">
        <f t="shared" si="1"/>
        <v>0.42518942718048136</v>
      </c>
      <c r="L33" s="11"/>
      <c r="M33" s="12"/>
      <c r="N33" s="12"/>
    </row>
    <row r="34" spans="1:14" ht="38.25" x14ac:dyDescent="0.2">
      <c r="A34" s="13" t="s">
        <v>39</v>
      </c>
      <c r="B34" s="5" t="s">
        <v>32</v>
      </c>
      <c r="C34" s="5" t="s">
        <v>8</v>
      </c>
      <c r="D34" s="5" t="s">
        <v>32</v>
      </c>
      <c r="E34" s="5" t="s">
        <v>24</v>
      </c>
      <c r="F34" s="5" t="s">
        <v>51</v>
      </c>
      <c r="G34" s="5" t="s">
        <v>40</v>
      </c>
      <c r="H34" s="36">
        <f>299693+299693</f>
        <v>599386</v>
      </c>
      <c r="I34" s="58">
        <v>599386</v>
      </c>
      <c r="J34" s="10">
        <f>141577.59+113275</f>
        <v>254852.59</v>
      </c>
      <c r="K34" s="64">
        <f t="shared" si="1"/>
        <v>0.42518942718048136</v>
      </c>
      <c r="L34" s="11"/>
      <c r="M34" s="12"/>
      <c r="N34" s="12"/>
    </row>
    <row r="35" spans="1:14" ht="38.25" x14ac:dyDescent="0.2">
      <c r="A35" s="13" t="s">
        <v>27</v>
      </c>
      <c r="B35" s="5" t="s">
        <v>32</v>
      </c>
      <c r="C35" s="5" t="s">
        <v>8</v>
      </c>
      <c r="D35" s="5" t="s">
        <v>32</v>
      </c>
      <c r="E35" s="5" t="s">
        <v>24</v>
      </c>
      <c r="F35" s="5" t="s">
        <v>51</v>
      </c>
      <c r="G35" s="5" t="s">
        <v>28</v>
      </c>
      <c r="H35" s="10">
        <f t="shared" ref="H35" si="20">H36</f>
        <v>356350</v>
      </c>
      <c r="I35" s="49">
        <v>356350</v>
      </c>
      <c r="J35" s="10">
        <f>J36</f>
        <v>166150.07</v>
      </c>
      <c r="K35" s="64">
        <f t="shared" si="1"/>
        <v>0.46625528272765543</v>
      </c>
      <c r="L35" s="11"/>
      <c r="M35" s="12"/>
      <c r="N35" s="12"/>
    </row>
    <row r="36" spans="1:14" ht="38.25" x14ac:dyDescent="0.2">
      <c r="A36" s="13" t="s">
        <v>29</v>
      </c>
      <c r="B36" s="5" t="s">
        <v>32</v>
      </c>
      <c r="C36" s="5" t="s">
        <v>8</v>
      </c>
      <c r="D36" s="5" t="s">
        <v>32</v>
      </c>
      <c r="E36" s="5" t="s">
        <v>24</v>
      </c>
      <c r="F36" s="5" t="s">
        <v>51</v>
      </c>
      <c r="G36" s="5" t="s">
        <v>30</v>
      </c>
      <c r="H36" s="36">
        <f>178275+178075</f>
        <v>356350</v>
      </c>
      <c r="I36" s="58">
        <v>356350</v>
      </c>
      <c r="J36" s="10">
        <f>43819.35+122330.72</f>
        <v>166150.07</v>
      </c>
      <c r="K36" s="64">
        <f t="shared" si="1"/>
        <v>0.46625528272765543</v>
      </c>
      <c r="L36" s="11"/>
      <c r="M36" s="12"/>
      <c r="N36" s="12"/>
    </row>
    <row r="37" spans="1:14" ht="140.25" x14ac:dyDescent="0.2">
      <c r="A37" s="13" t="s">
        <v>52</v>
      </c>
      <c r="B37" s="5" t="s">
        <v>32</v>
      </c>
      <c r="C37" s="5" t="s">
        <v>8</v>
      </c>
      <c r="D37" s="5" t="s">
        <v>32</v>
      </c>
      <c r="E37" s="5" t="s">
        <v>24</v>
      </c>
      <c r="F37" s="5" t="s">
        <v>53</v>
      </c>
      <c r="G37" s="40" t="s">
        <v>0</v>
      </c>
      <c r="H37" s="10">
        <f t="shared" ref="H37:H38" si="21">H38</f>
        <v>99576.71</v>
      </c>
      <c r="I37" s="49">
        <v>99576.71</v>
      </c>
      <c r="J37" s="10">
        <f>J38</f>
        <v>0</v>
      </c>
      <c r="K37" s="64">
        <f t="shared" si="1"/>
        <v>0</v>
      </c>
      <c r="L37" s="11"/>
      <c r="M37" s="12"/>
      <c r="N37" s="12"/>
    </row>
    <row r="38" spans="1:14" ht="38.25" x14ac:dyDescent="0.2">
      <c r="A38" s="13" t="s">
        <v>27</v>
      </c>
      <c r="B38" s="5" t="s">
        <v>32</v>
      </c>
      <c r="C38" s="5" t="s">
        <v>8</v>
      </c>
      <c r="D38" s="5" t="s">
        <v>32</v>
      </c>
      <c r="E38" s="5" t="s">
        <v>24</v>
      </c>
      <c r="F38" s="5" t="s">
        <v>53</v>
      </c>
      <c r="G38" s="5" t="s">
        <v>28</v>
      </c>
      <c r="H38" s="10">
        <f t="shared" si="21"/>
        <v>99576.71</v>
      </c>
      <c r="I38" s="49">
        <v>99576.71</v>
      </c>
      <c r="J38" s="10">
        <f>J39</f>
        <v>0</v>
      </c>
      <c r="K38" s="64">
        <f t="shared" si="1"/>
        <v>0</v>
      </c>
      <c r="L38" s="11"/>
      <c r="M38" s="12"/>
      <c r="N38" s="12"/>
    </row>
    <row r="39" spans="1:14" ht="38.25" x14ac:dyDescent="0.2">
      <c r="A39" s="13" t="s">
        <v>29</v>
      </c>
      <c r="B39" s="5" t="s">
        <v>32</v>
      </c>
      <c r="C39" s="5" t="s">
        <v>8</v>
      </c>
      <c r="D39" s="5" t="s">
        <v>32</v>
      </c>
      <c r="E39" s="5" t="s">
        <v>24</v>
      </c>
      <c r="F39" s="5" t="s">
        <v>53</v>
      </c>
      <c r="G39" s="5" t="s">
        <v>30</v>
      </c>
      <c r="H39" s="36">
        <v>99576.71</v>
      </c>
      <c r="I39" s="58">
        <v>99576.71</v>
      </c>
      <c r="J39" s="10">
        <v>0</v>
      </c>
      <c r="K39" s="64">
        <f t="shared" si="1"/>
        <v>0</v>
      </c>
      <c r="L39" s="11"/>
      <c r="M39" s="12"/>
      <c r="N39" s="12"/>
    </row>
    <row r="40" spans="1:14" ht="51" x14ac:dyDescent="0.2">
      <c r="A40" s="13" t="s">
        <v>54</v>
      </c>
      <c r="B40" s="5" t="s">
        <v>32</v>
      </c>
      <c r="C40" s="5" t="s">
        <v>8</v>
      </c>
      <c r="D40" s="5" t="s">
        <v>32</v>
      </c>
      <c r="E40" s="5" t="s">
        <v>24</v>
      </c>
      <c r="F40" s="5" t="s">
        <v>55</v>
      </c>
      <c r="G40" s="40" t="s">
        <v>0</v>
      </c>
      <c r="H40" s="10">
        <f t="shared" ref="H40" si="22">H41+H43</f>
        <v>238884</v>
      </c>
      <c r="I40" s="49">
        <v>238884</v>
      </c>
      <c r="J40" s="10">
        <f>J41+J43</f>
        <v>101310</v>
      </c>
      <c r="K40" s="64">
        <f t="shared" si="1"/>
        <v>0.42409705128849151</v>
      </c>
      <c r="L40" s="11"/>
      <c r="M40" s="12"/>
      <c r="N40" s="12"/>
    </row>
    <row r="41" spans="1:14" ht="76.5" x14ac:dyDescent="0.2">
      <c r="A41" s="13" t="s">
        <v>37</v>
      </c>
      <c r="B41" s="5" t="s">
        <v>32</v>
      </c>
      <c r="C41" s="5" t="s">
        <v>8</v>
      </c>
      <c r="D41" s="5" t="s">
        <v>32</v>
      </c>
      <c r="E41" s="5" t="s">
        <v>24</v>
      </c>
      <c r="F41" s="5" t="s">
        <v>55</v>
      </c>
      <c r="G41" s="5" t="s">
        <v>38</v>
      </c>
      <c r="H41" s="10">
        <f t="shared" ref="H41" si="23">H42</f>
        <v>149875</v>
      </c>
      <c r="I41" s="49">
        <v>149875</v>
      </c>
      <c r="J41" s="10">
        <f>J42</f>
        <v>64250</v>
      </c>
      <c r="K41" s="64">
        <f t="shared" si="1"/>
        <v>0.42869057547956629</v>
      </c>
      <c r="L41" s="11"/>
      <c r="M41" s="12"/>
      <c r="N41" s="12"/>
    </row>
    <row r="42" spans="1:14" ht="38.25" x14ac:dyDescent="0.2">
      <c r="A42" s="13" t="s">
        <v>39</v>
      </c>
      <c r="B42" s="5" t="s">
        <v>32</v>
      </c>
      <c r="C42" s="5" t="s">
        <v>8</v>
      </c>
      <c r="D42" s="5" t="s">
        <v>32</v>
      </c>
      <c r="E42" s="5" t="s">
        <v>24</v>
      </c>
      <c r="F42" s="5" t="s">
        <v>55</v>
      </c>
      <c r="G42" s="5" t="s">
        <v>40</v>
      </c>
      <c r="H42" s="36">
        <v>149875</v>
      </c>
      <c r="I42" s="58">
        <v>149875</v>
      </c>
      <c r="J42" s="10">
        <v>64250</v>
      </c>
      <c r="K42" s="64">
        <f t="shared" si="1"/>
        <v>0.42869057547956629</v>
      </c>
      <c r="L42" s="11"/>
      <c r="M42" s="12"/>
      <c r="N42" s="12"/>
    </row>
    <row r="43" spans="1:14" ht="38.25" x14ac:dyDescent="0.2">
      <c r="A43" s="13" t="s">
        <v>27</v>
      </c>
      <c r="B43" s="5" t="s">
        <v>32</v>
      </c>
      <c r="C43" s="5" t="s">
        <v>8</v>
      </c>
      <c r="D43" s="5" t="s">
        <v>32</v>
      </c>
      <c r="E43" s="5" t="s">
        <v>24</v>
      </c>
      <c r="F43" s="5" t="s">
        <v>55</v>
      </c>
      <c r="G43" s="5" t="s">
        <v>28</v>
      </c>
      <c r="H43" s="10">
        <f t="shared" ref="H43" si="24">H44</f>
        <v>89009</v>
      </c>
      <c r="I43" s="49">
        <v>89009</v>
      </c>
      <c r="J43" s="10">
        <f>J44</f>
        <v>37060</v>
      </c>
      <c r="K43" s="64">
        <f t="shared" si="1"/>
        <v>0.41636239032007999</v>
      </c>
      <c r="L43" s="11"/>
      <c r="M43" s="12"/>
      <c r="N43" s="12"/>
    </row>
    <row r="44" spans="1:14" ht="38.25" x14ac:dyDescent="0.2">
      <c r="A44" s="13" t="s">
        <v>29</v>
      </c>
      <c r="B44" s="5" t="s">
        <v>32</v>
      </c>
      <c r="C44" s="5" t="s">
        <v>8</v>
      </c>
      <c r="D44" s="5" t="s">
        <v>32</v>
      </c>
      <c r="E44" s="5" t="s">
        <v>24</v>
      </c>
      <c r="F44" s="5" t="s">
        <v>55</v>
      </c>
      <c r="G44" s="5" t="s">
        <v>30</v>
      </c>
      <c r="H44" s="36">
        <v>89009</v>
      </c>
      <c r="I44" s="58">
        <v>89009</v>
      </c>
      <c r="J44" s="10">
        <v>37060</v>
      </c>
      <c r="K44" s="64">
        <f t="shared" si="1"/>
        <v>0.41636239032007999</v>
      </c>
      <c r="L44" s="11"/>
      <c r="M44" s="12"/>
      <c r="N44" s="12"/>
    </row>
    <row r="45" spans="1:14" ht="38.25" x14ac:dyDescent="0.2">
      <c r="A45" s="13" t="s">
        <v>56</v>
      </c>
      <c r="B45" s="5" t="s">
        <v>32</v>
      </c>
      <c r="C45" s="5" t="s">
        <v>8</v>
      </c>
      <c r="D45" s="5" t="s">
        <v>32</v>
      </c>
      <c r="E45" s="5" t="s">
        <v>24</v>
      </c>
      <c r="F45" s="5" t="s">
        <v>57</v>
      </c>
      <c r="G45" s="40" t="s">
        <v>0</v>
      </c>
      <c r="H45" s="10">
        <f t="shared" ref="H45" si="25">H46+H48</f>
        <v>444179</v>
      </c>
      <c r="I45" s="49">
        <v>444179</v>
      </c>
      <c r="J45" s="10">
        <f>J46+J48</f>
        <v>229029.88</v>
      </c>
      <c r="K45" s="64">
        <f t="shared" si="1"/>
        <v>0.51562518714302119</v>
      </c>
      <c r="L45" s="11"/>
      <c r="M45" s="12"/>
      <c r="N45" s="12"/>
    </row>
    <row r="46" spans="1:14" ht="76.5" x14ac:dyDescent="0.2">
      <c r="A46" s="13" t="s">
        <v>37</v>
      </c>
      <c r="B46" s="5" t="s">
        <v>32</v>
      </c>
      <c r="C46" s="5" t="s">
        <v>8</v>
      </c>
      <c r="D46" s="5" t="s">
        <v>32</v>
      </c>
      <c r="E46" s="5" t="s">
        <v>24</v>
      </c>
      <c r="F46" s="5" t="s">
        <v>57</v>
      </c>
      <c r="G46" s="5" t="s">
        <v>38</v>
      </c>
      <c r="H46" s="10">
        <f t="shared" ref="H46" si="26">H47</f>
        <v>418312</v>
      </c>
      <c r="I46" s="49">
        <v>418312</v>
      </c>
      <c r="J46" s="10">
        <f>J47</f>
        <v>211575.09</v>
      </c>
      <c r="K46" s="64">
        <f t="shared" si="1"/>
        <v>0.5057829801679129</v>
      </c>
      <c r="L46" s="11"/>
      <c r="M46" s="12"/>
      <c r="N46" s="12"/>
    </row>
    <row r="47" spans="1:14" ht="38.25" x14ac:dyDescent="0.2">
      <c r="A47" s="13" t="s">
        <v>39</v>
      </c>
      <c r="B47" s="5" t="s">
        <v>32</v>
      </c>
      <c r="C47" s="5" t="s">
        <v>8</v>
      </c>
      <c r="D47" s="5" t="s">
        <v>32</v>
      </c>
      <c r="E47" s="5" t="s">
        <v>24</v>
      </c>
      <c r="F47" s="5" t="s">
        <v>57</v>
      </c>
      <c r="G47" s="5" t="s">
        <v>40</v>
      </c>
      <c r="H47" s="36">
        <v>418312</v>
      </c>
      <c r="I47" s="58">
        <v>418312</v>
      </c>
      <c r="J47" s="10">
        <v>211575.09</v>
      </c>
      <c r="K47" s="64">
        <f t="shared" si="1"/>
        <v>0.5057829801679129</v>
      </c>
      <c r="L47" s="11"/>
      <c r="M47" s="12"/>
      <c r="N47" s="12"/>
    </row>
    <row r="48" spans="1:14" ht="38.25" x14ac:dyDescent="0.2">
      <c r="A48" s="13" t="s">
        <v>27</v>
      </c>
      <c r="B48" s="5" t="s">
        <v>32</v>
      </c>
      <c r="C48" s="5" t="s">
        <v>8</v>
      </c>
      <c r="D48" s="5" t="s">
        <v>32</v>
      </c>
      <c r="E48" s="5" t="s">
        <v>24</v>
      </c>
      <c r="F48" s="5" t="s">
        <v>57</v>
      </c>
      <c r="G48" s="5" t="s">
        <v>28</v>
      </c>
      <c r="H48" s="10">
        <f t="shared" ref="H48" si="27">H49</f>
        <v>25867</v>
      </c>
      <c r="I48" s="49">
        <v>25867</v>
      </c>
      <c r="J48" s="10">
        <f>J49</f>
        <v>17454.79</v>
      </c>
      <c r="K48" s="64">
        <f t="shared" si="1"/>
        <v>0.6747898867282639</v>
      </c>
      <c r="L48" s="11"/>
      <c r="M48" s="12"/>
      <c r="N48" s="12"/>
    </row>
    <row r="49" spans="1:14" ht="38.25" x14ac:dyDescent="0.2">
      <c r="A49" s="13" t="s">
        <v>29</v>
      </c>
      <c r="B49" s="5" t="s">
        <v>32</v>
      </c>
      <c r="C49" s="5" t="s">
        <v>8</v>
      </c>
      <c r="D49" s="5" t="s">
        <v>32</v>
      </c>
      <c r="E49" s="5" t="s">
        <v>24</v>
      </c>
      <c r="F49" s="5" t="s">
        <v>57</v>
      </c>
      <c r="G49" s="5" t="s">
        <v>30</v>
      </c>
      <c r="H49" s="36">
        <v>25867</v>
      </c>
      <c r="I49" s="58">
        <v>25867</v>
      </c>
      <c r="J49" s="10">
        <v>17454.79</v>
      </c>
      <c r="K49" s="64">
        <f t="shared" si="1"/>
        <v>0.6747898867282639</v>
      </c>
      <c r="L49" s="11"/>
      <c r="M49" s="12"/>
      <c r="N49" s="12"/>
    </row>
    <row r="50" spans="1:14" s="25" customFormat="1" ht="63.75" x14ac:dyDescent="0.2">
      <c r="A50" s="8" t="s">
        <v>58</v>
      </c>
      <c r="B50" s="9" t="s">
        <v>32</v>
      </c>
      <c r="C50" s="9" t="s">
        <v>8</v>
      </c>
      <c r="D50" s="9" t="s">
        <v>59</v>
      </c>
      <c r="E50" s="39" t="s">
        <v>0</v>
      </c>
      <c r="F50" s="39" t="s">
        <v>0</v>
      </c>
      <c r="G50" s="39" t="s">
        <v>0</v>
      </c>
      <c r="H50" s="22">
        <f t="shared" ref="H50:I53" si="28">H51</f>
        <v>448368</v>
      </c>
      <c r="I50" s="51">
        <f t="shared" si="28"/>
        <v>448368</v>
      </c>
      <c r="J50" s="22">
        <f>J51</f>
        <v>237346</v>
      </c>
      <c r="K50" s="63">
        <f t="shared" si="1"/>
        <v>0.52935535096171005</v>
      </c>
      <c r="L50" s="23"/>
      <c r="M50" s="24"/>
      <c r="N50" s="24"/>
    </row>
    <row r="51" spans="1:14" s="25" customFormat="1" x14ac:dyDescent="0.2">
      <c r="A51" s="8" t="s">
        <v>23</v>
      </c>
      <c r="B51" s="9" t="s">
        <v>32</v>
      </c>
      <c r="C51" s="9" t="s">
        <v>8</v>
      </c>
      <c r="D51" s="9" t="s">
        <v>59</v>
      </c>
      <c r="E51" s="9" t="s">
        <v>24</v>
      </c>
      <c r="F51" s="39" t="s">
        <v>0</v>
      </c>
      <c r="G51" s="39" t="s">
        <v>0</v>
      </c>
      <c r="H51" s="22">
        <f t="shared" si="28"/>
        <v>448368</v>
      </c>
      <c r="I51" s="51">
        <f t="shared" si="28"/>
        <v>448368</v>
      </c>
      <c r="J51" s="22">
        <f>J52</f>
        <v>237346</v>
      </c>
      <c r="K51" s="63">
        <f t="shared" si="1"/>
        <v>0.52935535096171005</v>
      </c>
      <c r="L51" s="23"/>
      <c r="M51" s="24"/>
      <c r="N51" s="24"/>
    </row>
    <row r="52" spans="1:14" ht="51" x14ac:dyDescent="0.2">
      <c r="A52" s="13" t="s">
        <v>60</v>
      </c>
      <c r="B52" s="5" t="s">
        <v>32</v>
      </c>
      <c r="C52" s="5" t="s">
        <v>8</v>
      </c>
      <c r="D52" s="5" t="s">
        <v>59</v>
      </c>
      <c r="E52" s="5" t="s">
        <v>24</v>
      </c>
      <c r="F52" s="5" t="s">
        <v>61</v>
      </c>
      <c r="G52" s="40" t="s">
        <v>0</v>
      </c>
      <c r="H52" s="10">
        <f t="shared" si="28"/>
        <v>448368</v>
      </c>
      <c r="I52" s="49">
        <v>448368</v>
      </c>
      <c r="J52" s="10">
        <f>J53</f>
        <v>237346</v>
      </c>
      <c r="K52" s="64">
        <f t="shared" si="1"/>
        <v>0.52935535096171005</v>
      </c>
      <c r="L52" s="11"/>
      <c r="M52" s="12"/>
      <c r="N52" s="12"/>
    </row>
    <row r="53" spans="1:14" ht="38.25" x14ac:dyDescent="0.2">
      <c r="A53" s="13" t="s">
        <v>62</v>
      </c>
      <c r="B53" s="5" t="s">
        <v>32</v>
      </c>
      <c r="C53" s="5" t="s">
        <v>8</v>
      </c>
      <c r="D53" s="5" t="s">
        <v>59</v>
      </c>
      <c r="E53" s="5" t="s">
        <v>24</v>
      </c>
      <c r="F53" s="5" t="s">
        <v>61</v>
      </c>
      <c r="G53" s="5" t="s">
        <v>63</v>
      </c>
      <c r="H53" s="10">
        <f t="shared" si="28"/>
        <v>448368</v>
      </c>
      <c r="I53" s="49">
        <v>448368</v>
      </c>
      <c r="J53" s="10">
        <f>J54</f>
        <v>237346</v>
      </c>
      <c r="K53" s="64">
        <f t="shared" si="1"/>
        <v>0.52935535096171005</v>
      </c>
      <c r="L53" s="11"/>
      <c r="M53" s="12"/>
      <c r="N53" s="12"/>
    </row>
    <row r="54" spans="1:14" x14ac:dyDescent="0.2">
      <c r="A54" s="13" t="s">
        <v>64</v>
      </c>
      <c r="B54" s="5" t="s">
        <v>32</v>
      </c>
      <c r="C54" s="5" t="s">
        <v>8</v>
      </c>
      <c r="D54" s="5" t="s">
        <v>59</v>
      </c>
      <c r="E54" s="5" t="s">
        <v>24</v>
      </c>
      <c r="F54" s="5" t="s">
        <v>61</v>
      </c>
      <c r="G54" s="5" t="s">
        <v>65</v>
      </c>
      <c r="H54" s="36">
        <v>448368</v>
      </c>
      <c r="I54" s="58">
        <v>448368</v>
      </c>
      <c r="J54" s="10">
        <v>237346</v>
      </c>
      <c r="K54" s="64">
        <f t="shared" si="1"/>
        <v>0.52935535096171005</v>
      </c>
      <c r="L54" s="11"/>
      <c r="M54" s="12"/>
      <c r="N54" s="12"/>
    </row>
    <row r="55" spans="1:14" s="25" customFormat="1" ht="38.25" x14ac:dyDescent="0.2">
      <c r="A55" s="8" t="s">
        <v>66</v>
      </c>
      <c r="B55" s="9" t="s">
        <v>32</v>
      </c>
      <c r="C55" s="9" t="s">
        <v>8</v>
      </c>
      <c r="D55" s="9" t="s">
        <v>67</v>
      </c>
      <c r="E55" s="39" t="s">
        <v>0</v>
      </c>
      <c r="F55" s="39" t="s">
        <v>0</v>
      </c>
      <c r="G55" s="39" t="s">
        <v>0</v>
      </c>
      <c r="H55" s="22">
        <f t="shared" ref="H55:I58" si="29">H56</f>
        <v>2285501</v>
      </c>
      <c r="I55" s="51">
        <f t="shared" si="29"/>
        <v>2285501</v>
      </c>
      <c r="J55" s="22">
        <f>J56</f>
        <v>1008343</v>
      </c>
      <c r="K55" s="63">
        <f t="shared" si="1"/>
        <v>0.44119123115675729</v>
      </c>
      <c r="L55" s="23"/>
      <c r="M55" s="24"/>
      <c r="N55" s="24"/>
    </row>
    <row r="56" spans="1:14" s="25" customFormat="1" x14ac:dyDescent="0.2">
      <c r="A56" s="8" t="s">
        <v>23</v>
      </c>
      <c r="B56" s="9" t="s">
        <v>32</v>
      </c>
      <c r="C56" s="9" t="s">
        <v>8</v>
      </c>
      <c r="D56" s="9" t="s">
        <v>67</v>
      </c>
      <c r="E56" s="9" t="s">
        <v>24</v>
      </c>
      <c r="F56" s="39" t="s">
        <v>0</v>
      </c>
      <c r="G56" s="39" t="s">
        <v>0</v>
      </c>
      <c r="H56" s="22">
        <f t="shared" si="29"/>
        <v>2285501</v>
      </c>
      <c r="I56" s="51">
        <f t="shared" si="29"/>
        <v>2285501</v>
      </c>
      <c r="J56" s="22">
        <f>J57</f>
        <v>1008343</v>
      </c>
      <c r="K56" s="63">
        <f t="shared" si="1"/>
        <v>0.44119123115675729</v>
      </c>
      <c r="L56" s="23"/>
      <c r="M56" s="24"/>
      <c r="N56" s="24"/>
    </row>
    <row r="57" spans="1:14" ht="38.25" x14ac:dyDescent="0.2">
      <c r="A57" s="13" t="s">
        <v>68</v>
      </c>
      <c r="B57" s="5" t="s">
        <v>32</v>
      </c>
      <c r="C57" s="5" t="s">
        <v>8</v>
      </c>
      <c r="D57" s="5" t="s">
        <v>67</v>
      </c>
      <c r="E57" s="5" t="s">
        <v>24</v>
      </c>
      <c r="F57" s="5" t="s">
        <v>69</v>
      </c>
      <c r="G57" s="40" t="s">
        <v>0</v>
      </c>
      <c r="H57" s="10">
        <f t="shared" si="29"/>
        <v>2285501</v>
      </c>
      <c r="I57" s="49">
        <v>2285501</v>
      </c>
      <c r="J57" s="10">
        <f>J58</f>
        <v>1008343</v>
      </c>
      <c r="K57" s="64">
        <f t="shared" si="1"/>
        <v>0.44119123115675729</v>
      </c>
      <c r="L57" s="11"/>
      <c r="M57" s="12"/>
      <c r="N57" s="12"/>
    </row>
    <row r="58" spans="1:14" ht="38.25" x14ac:dyDescent="0.2">
      <c r="A58" s="13" t="s">
        <v>62</v>
      </c>
      <c r="B58" s="5" t="s">
        <v>32</v>
      </c>
      <c r="C58" s="5" t="s">
        <v>8</v>
      </c>
      <c r="D58" s="5" t="s">
        <v>67</v>
      </c>
      <c r="E58" s="5" t="s">
        <v>24</v>
      </c>
      <c r="F58" s="5" t="s">
        <v>69</v>
      </c>
      <c r="G58" s="5" t="s">
        <v>63</v>
      </c>
      <c r="H58" s="10">
        <f t="shared" si="29"/>
        <v>2285501</v>
      </c>
      <c r="I58" s="49">
        <v>2285501</v>
      </c>
      <c r="J58" s="10">
        <f>J59</f>
        <v>1008343</v>
      </c>
      <c r="K58" s="64">
        <f t="shared" si="1"/>
        <v>0.44119123115675729</v>
      </c>
      <c r="L58" s="11"/>
      <c r="M58" s="12"/>
      <c r="N58" s="12"/>
    </row>
    <row r="59" spans="1:14" x14ac:dyDescent="0.2">
      <c r="A59" s="13" t="s">
        <v>64</v>
      </c>
      <c r="B59" s="5" t="s">
        <v>32</v>
      </c>
      <c r="C59" s="5" t="s">
        <v>8</v>
      </c>
      <c r="D59" s="5" t="s">
        <v>67</v>
      </c>
      <c r="E59" s="5" t="s">
        <v>24</v>
      </c>
      <c r="F59" s="5" t="s">
        <v>69</v>
      </c>
      <c r="G59" s="5" t="s">
        <v>65</v>
      </c>
      <c r="H59" s="36">
        <v>2285501</v>
      </c>
      <c r="I59" s="58">
        <v>2285501</v>
      </c>
      <c r="J59" s="10">
        <v>1008343</v>
      </c>
      <c r="K59" s="64">
        <f t="shared" si="1"/>
        <v>0.44119123115675729</v>
      </c>
      <c r="L59" s="11"/>
      <c r="M59" s="12"/>
      <c r="N59" s="12"/>
    </row>
    <row r="60" spans="1:14" s="25" customFormat="1" ht="25.5" x14ac:dyDescent="0.2">
      <c r="A60" s="8" t="s">
        <v>70</v>
      </c>
      <c r="B60" s="9" t="s">
        <v>32</v>
      </c>
      <c r="C60" s="9" t="s">
        <v>8</v>
      </c>
      <c r="D60" s="9" t="s">
        <v>71</v>
      </c>
      <c r="E60" s="39" t="s">
        <v>0</v>
      </c>
      <c r="F60" s="39" t="s">
        <v>0</v>
      </c>
      <c r="G60" s="39" t="s">
        <v>0</v>
      </c>
      <c r="H60" s="22">
        <f t="shared" ref="H60:I60" si="30">H61</f>
        <v>2844221</v>
      </c>
      <c r="I60" s="51">
        <f t="shared" si="30"/>
        <v>2844221</v>
      </c>
      <c r="J60" s="22">
        <f>J61</f>
        <v>980664.92999999993</v>
      </c>
      <c r="K60" s="63">
        <f t="shared" si="1"/>
        <v>0.34479209948875278</v>
      </c>
      <c r="L60" s="23"/>
      <c r="M60" s="24"/>
      <c r="N60" s="24"/>
    </row>
    <row r="61" spans="1:14" s="25" customFormat="1" x14ac:dyDescent="0.2">
      <c r="A61" s="8" t="s">
        <v>23</v>
      </c>
      <c r="B61" s="9" t="s">
        <v>32</v>
      </c>
      <c r="C61" s="9" t="s">
        <v>8</v>
      </c>
      <c r="D61" s="9" t="s">
        <v>71</v>
      </c>
      <c r="E61" s="9" t="s">
        <v>24</v>
      </c>
      <c r="F61" s="39" t="s">
        <v>0</v>
      </c>
      <c r="G61" s="39" t="s">
        <v>0</v>
      </c>
      <c r="H61" s="22">
        <f t="shared" ref="H61" si="31">H62+H67</f>
        <v>2844221</v>
      </c>
      <c r="I61" s="51">
        <f t="shared" ref="I61" si="32">I62+I67</f>
        <v>2844221</v>
      </c>
      <c r="J61" s="22">
        <f>J62+J67</f>
        <v>980664.92999999993</v>
      </c>
      <c r="K61" s="63">
        <f t="shared" si="1"/>
        <v>0.34479209948875278</v>
      </c>
      <c r="L61" s="23"/>
      <c r="M61" s="24"/>
      <c r="N61" s="24"/>
    </row>
    <row r="62" spans="1:14" x14ac:dyDescent="0.2">
      <c r="A62" s="13" t="s">
        <v>72</v>
      </c>
      <c r="B62" s="5" t="s">
        <v>32</v>
      </c>
      <c r="C62" s="5" t="s">
        <v>8</v>
      </c>
      <c r="D62" s="5" t="s">
        <v>71</v>
      </c>
      <c r="E62" s="5" t="s">
        <v>24</v>
      </c>
      <c r="F62" s="5" t="s">
        <v>73</v>
      </c>
      <c r="G62" s="40" t="s">
        <v>0</v>
      </c>
      <c r="H62" s="10">
        <f t="shared" ref="H62" si="33">H63+H65</f>
        <v>2685921</v>
      </c>
      <c r="I62" s="49">
        <v>2685921</v>
      </c>
      <c r="J62" s="10">
        <f>J63+J65</f>
        <v>980664.92999999993</v>
      </c>
      <c r="K62" s="64">
        <f t="shared" si="1"/>
        <v>0.3651130952846342</v>
      </c>
      <c r="L62" s="11"/>
      <c r="M62" s="12"/>
      <c r="N62" s="12"/>
    </row>
    <row r="63" spans="1:14" ht="76.5" x14ac:dyDescent="0.2">
      <c r="A63" s="13" t="s">
        <v>37</v>
      </c>
      <c r="B63" s="5" t="s">
        <v>32</v>
      </c>
      <c r="C63" s="5" t="s">
        <v>8</v>
      </c>
      <c r="D63" s="5" t="s">
        <v>71</v>
      </c>
      <c r="E63" s="5" t="s">
        <v>24</v>
      </c>
      <c r="F63" s="5" t="s">
        <v>73</v>
      </c>
      <c r="G63" s="5" t="s">
        <v>38</v>
      </c>
      <c r="H63" s="10">
        <f t="shared" ref="H63" si="34">H64</f>
        <v>1975022</v>
      </c>
      <c r="I63" s="49">
        <v>1975022</v>
      </c>
      <c r="J63" s="10">
        <f>J64</f>
        <v>815954.61</v>
      </c>
      <c r="K63" s="64">
        <f t="shared" si="1"/>
        <v>0.41313697265144389</v>
      </c>
      <c r="L63" s="11"/>
      <c r="M63" s="12"/>
      <c r="N63" s="12"/>
    </row>
    <row r="64" spans="1:14" ht="25.5" x14ac:dyDescent="0.2">
      <c r="A64" s="13" t="s">
        <v>74</v>
      </c>
      <c r="B64" s="5" t="s">
        <v>32</v>
      </c>
      <c r="C64" s="5" t="s">
        <v>8</v>
      </c>
      <c r="D64" s="5" t="s">
        <v>71</v>
      </c>
      <c r="E64" s="5" t="s">
        <v>24</v>
      </c>
      <c r="F64" s="5" t="s">
        <v>73</v>
      </c>
      <c r="G64" s="5" t="s">
        <v>75</v>
      </c>
      <c r="H64" s="36">
        <v>1975022</v>
      </c>
      <c r="I64" s="58">
        <v>1975022</v>
      </c>
      <c r="J64" s="10">
        <v>815954.61</v>
      </c>
      <c r="K64" s="64">
        <f t="shared" si="1"/>
        <v>0.41313697265144389</v>
      </c>
      <c r="L64" s="11"/>
      <c r="M64" s="12"/>
      <c r="N64" s="12"/>
    </row>
    <row r="65" spans="1:14" ht="38.25" x14ac:dyDescent="0.2">
      <c r="A65" s="13" t="s">
        <v>27</v>
      </c>
      <c r="B65" s="5" t="s">
        <v>32</v>
      </c>
      <c r="C65" s="5" t="s">
        <v>8</v>
      </c>
      <c r="D65" s="5" t="s">
        <v>71</v>
      </c>
      <c r="E65" s="5" t="s">
        <v>24</v>
      </c>
      <c r="F65" s="5" t="s">
        <v>73</v>
      </c>
      <c r="G65" s="5" t="s">
        <v>28</v>
      </c>
      <c r="H65" s="10">
        <f t="shared" ref="H65" si="35">H66</f>
        <v>710899</v>
      </c>
      <c r="I65" s="49">
        <v>710899</v>
      </c>
      <c r="J65" s="10">
        <f>J66</f>
        <v>164710.32</v>
      </c>
      <c r="K65" s="64">
        <f t="shared" si="1"/>
        <v>0.23169299717681416</v>
      </c>
      <c r="L65" s="11"/>
      <c r="M65" s="12"/>
      <c r="N65" s="12"/>
    </row>
    <row r="66" spans="1:14" ht="38.25" x14ac:dyDescent="0.2">
      <c r="A66" s="13" t="s">
        <v>29</v>
      </c>
      <c r="B66" s="5" t="s">
        <v>32</v>
      </c>
      <c r="C66" s="5" t="s">
        <v>8</v>
      </c>
      <c r="D66" s="5" t="s">
        <v>71</v>
      </c>
      <c r="E66" s="5" t="s">
        <v>24</v>
      </c>
      <c r="F66" s="5" t="s">
        <v>73</v>
      </c>
      <c r="G66" s="5" t="s">
        <v>30</v>
      </c>
      <c r="H66" s="36">
        <v>710899</v>
      </c>
      <c r="I66" s="58">
        <v>710899</v>
      </c>
      <c r="J66" s="10">
        <v>164710.32</v>
      </c>
      <c r="K66" s="64">
        <f t="shared" si="1"/>
        <v>0.23169299717681416</v>
      </c>
      <c r="L66" s="11"/>
      <c r="M66" s="12"/>
      <c r="N66" s="12"/>
    </row>
    <row r="67" spans="1:14" ht="51" x14ac:dyDescent="0.2">
      <c r="A67" s="13" t="s">
        <v>76</v>
      </c>
      <c r="B67" s="5" t="s">
        <v>32</v>
      </c>
      <c r="C67" s="5" t="s">
        <v>8</v>
      </c>
      <c r="D67" s="5" t="s">
        <v>71</v>
      </c>
      <c r="E67" s="5" t="s">
        <v>24</v>
      </c>
      <c r="F67" s="5" t="s">
        <v>77</v>
      </c>
      <c r="G67" s="40" t="s">
        <v>0</v>
      </c>
      <c r="H67" s="10">
        <f t="shared" ref="H67:H68" si="36">H68</f>
        <v>158300</v>
      </c>
      <c r="I67" s="49">
        <v>158300</v>
      </c>
      <c r="J67" s="10">
        <f>J68</f>
        <v>0</v>
      </c>
      <c r="K67" s="64">
        <f t="shared" si="1"/>
        <v>0</v>
      </c>
      <c r="L67" s="11"/>
      <c r="M67" s="12"/>
      <c r="N67" s="12"/>
    </row>
    <row r="68" spans="1:14" ht="38.25" x14ac:dyDescent="0.2">
      <c r="A68" s="13" t="s">
        <v>27</v>
      </c>
      <c r="B68" s="5" t="s">
        <v>32</v>
      </c>
      <c r="C68" s="5" t="s">
        <v>8</v>
      </c>
      <c r="D68" s="5" t="s">
        <v>71</v>
      </c>
      <c r="E68" s="5" t="s">
        <v>24</v>
      </c>
      <c r="F68" s="5" t="s">
        <v>77</v>
      </c>
      <c r="G68" s="5" t="s">
        <v>28</v>
      </c>
      <c r="H68" s="10">
        <f t="shared" si="36"/>
        <v>158300</v>
      </c>
      <c r="I68" s="49">
        <v>158300</v>
      </c>
      <c r="J68" s="10">
        <f>J69</f>
        <v>0</v>
      </c>
      <c r="K68" s="64">
        <f t="shared" si="1"/>
        <v>0</v>
      </c>
      <c r="L68" s="11"/>
      <c r="M68" s="12"/>
      <c r="N68" s="12"/>
    </row>
    <row r="69" spans="1:14" ht="38.25" x14ac:dyDescent="0.2">
      <c r="A69" s="13" t="s">
        <v>29</v>
      </c>
      <c r="B69" s="5" t="s">
        <v>32</v>
      </c>
      <c r="C69" s="5" t="s">
        <v>8</v>
      </c>
      <c r="D69" s="5" t="s">
        <v>71</v>
      </c>
      <c r="E69" s="5" t="s">
        <v>24</v>
      </c>
      <c r="F69" s="5" t="s">
        <v>77</v>
      </c>
      <c r="G69" s="5" t="s">
        <v>30</v>
      </c>
      <c r="H69" s="36">
        <v>158300</v>
      </c>
      <c r="I69" s="58">
        <v>158300</v>
      </c>
      <c r="J69" s="10">
        <v>0</v>
      </c>
      <c r="K69" s="64">
        <f t="shared" si="1"/>
        <v>0</v>
      </c>
      <c r="L69" s="11"/>
      <c r="M69" s="12"/>
      <c r="N69" s="12"/>
    </row>
    <row r="70" spans="1:14" s="25" customFormat="1" ht="25.5" x14ac:dyDescent="0.2">
      <c r="A70" s="8" t="s">
        <v>78</v>
      </c>
      <c r="B70" s="9" t="s">
        <v>32</v>
      </c>
      <c r="C70" s="9" t="s">
        <v>8</v>
      </c>
      <c r="D70" s="9" t="s">
        <v>79</v>
      </c>
      <c r="E70" s="39" t="s">
        <v>0</v>
      </c>
      <c r="F70" s="39" t="s">
        <v>0</v>
      </c>
      <c r="G70" s="39" t="s">
        <v>0</v>
      </c>
      <c r="H70" s="22">
        <f t="shared" ref="H70:I73" si="37">H71</f>
        <v>210000</v>
      </c>
      <c r="I70" s="51">
        <f t="shared" si="37"/>
        <v>210000</v>
      </c>
      <c r="J70" s="22">
        <f>J71</f>
        <v>0</v>
      </c>
      <c r="K70" s="63">
        <f t="shared" si="1"/>
        <v>0</v>
      </c>
      <c r="L70" s="23"/>
      <c r="M70" s="24"/>
      <c r="N70" s="24"/>
    </row>
    <row r="71" spans="1:14" s="25" customFormat="1" x14ac:dyDescent="0.2">
      <c r="A71" s="8" t="s">
        <v>23</v>
      </c>
      <c r="B71" s="9" t="s">
        <v>32</v>
      </c>
      <c r="C71" s="9" t="s">
        <v>8</v>
      </c>
      <c r="D71" s="9" t="s">
        <v>79</v>
      </c>
      <c r="E71" s="9" t="s">
        <v>24</v>
      </c>
      <c r="F71" s="39" t="s">
        <v>0</v>
      </c>
      <c r="G71" s="39" t="s">
        <v>0</v>
      </c>
      <c r="H71" s="22">
        <f t="shared" si="37"/>
        <v>210000</v>
      </c>
      <c r="I71" s="51">
        <f t="shared" si="37"/>
        <v>210000</v>
      </c>
      <c r="J71" s="22">
        <f>J72</f>
        <v>0</v>
      </c>
      <c r="K71" s="63">
        <f t="shared" si="1"/>
        <v>0</v>
      </c>
      <c r="L71" s="23"/>
      <c r="M71" s="24"/>
      <c r="N71" s="24"/>
    </row>
    <row r="72" spans="1:14" ht="25.5" x14ac:dyDescent="0.2">
      <c r="A72" s="13" t="s">
        <v>80</v>
      </c>
      <c r="B72" s="5" t="s">
        <v>32</v>
      </c>
      <c r="C72" s="5" t="s">
        <v>8</v>
      </c>
      <c r="D72" s="5" t="s">
        <v>79</v>
      </c>
      <c r="E72" s="5" t="s">
        <v>24</v>
      </c>
      <c r="F72" s="5" t="s">
        <v>81</v>
      </c>
      <c r="G72" s="40" t="s">
        <v>0</v>
      </c>
      <c r="H72" s="10">
        <f t="shared" si="37"/>
        <v>210000</v>
      </c>
      <c r="I72" s="49">
        <v>210000</v>
      </c>
      <c r="J72" s="10">
        <f>J73</f>
        <v>0</v>
      </c>
      <c r="K72" s="64">
        <f t="shared" ref="K72:K135" si="38">J72/I72</f>
        <v>0</v>
      </c>
      <c r="L72" s="11"/>
      <c r="M72" s="12"/>
      <c r="N72" s="12"/>
    </row>
    <row r="73" spans="1:14" ht="38.25" x14ac:dyDescent="0.2">
      <c r="A73" s="13" t="s">
        <v>27</v>
      </c>
      <c r="B73" s="5" t="s">
        <v>32</v>
      </c>
      <c r="C73" s="5" t="s">
        <v>8</v>
      </c>
      <c r="D73" s="5" t="s">
        <v>79</v>
      </c>
      <c r="E73" s="5" t="s">
        <v>24</v>
      </c>
      <c r="F73" s="5" t="s">
        <v>81</v>
      </c>
      <c r="G73" s="5" t="s">
        <v>28</v>
      </c>
      <c r="H73" s="10">
        <f t="shared" si="37"/>
        <v>210000</v>
      </c>
      <c r="I73" s="49">
        <v>210000</v>
      </c>
      <c r="J73" s="10">
        <f>J74</f>
        <v>0</v>
      </c>
      <c r="K73" s="64">
        <f t="shared" si="38"/>
        <v>0</v>
      </c>
      <c r="L73" s="11"/>
      <c r="M73" s="12"/>
      <c r="N73" s="12"/>
    </row>
    <row r="74" spans="1:14" ht="38.25" x14ac:dyDescent="0.2">
      <c r="A74" s="13" t="s">
        <v>29</v>
      </c>
      <c r="B74" s="5" t="s">
        <v>32</v>
      </c>
      <c r="C74" s="5" t="s">
        <v>8</v>
      </c>
      <c r="D74" s="5" t="s">
        <v>79</v>
      </c>
      <c r="E74" s="5" t="s">
        <v>24</v>
      </c>
      <c r="F74" s="5" t="s">
        <v>81</v>
      </c>
      <c r="G74" s="5" t="s">
        <v>30</v>
      </c>
      <c r="H74" s="36">
        <v>210000</v>
      </c>
      <c r="I74" s="58">
        <v>210000</v>
      </c>
      <c r="J74" s="10">
        <v>0</v>
      </c>
      <c r="K74" s="64">
        <f t="shared" si="38"/>
        <v>0</v>
      </c>
      <c r="L74" s="11"/>
      <c r="M74" s="12"/>
      <c r="N74" s="12"/>
    </row>
    <row r="75" spans="1:14" s="25" customFormat="1" ht="51" x14ac:dyDescent="0.2">
      <c r="A75" s="8" t="s">
        <v>82</v>
      </c>
      <c r="B75" s="9" t="s">
        <v>32</v>
      </c>
      <c r="C75" s="9" t="s">
        <v>8</v>
      </c>
      <c r="D75" s="9" t="s">
        <v>83</v>
      </c>
      <c r="E75" s="39" t="s">
        <v>0</v>
      </c>
      <c r="F75" s="39" t="s">
        <v>0</v>
      </c>
      <c r="G75" s="39" t="s">
        <v>0</v>
      </c>
      <c r="H75" s="22">
        <f t="shared" ref="H75:I78" si="39">H76</f>
        <v>201228</v>
      </c>
      <c r="I75" s="51">
        <f t="shared" si="39"/>
        <v>201228</v>
      </c>
      <c r="J75" s="22">
        <f>J76</f>
        <v>0</v>
      </c>
      <c r="K75" s="63">
        <f t="shared" si="38"/>
        <v>0</v>
      </c>
      <c r="L75" s="23"/>
      <c r="M75" s="24"/>
      <c r="N75" s="24"/>
    </row>
    <row r="76" spans="1:14" s="25" customFormat="1" x14ac:dyDescent="0.2">
      <c r="A76" s="8" t="s">
        <v>23</v>
      </c>
      <c r="B76" s="9" t="s">
        <v>32</v>
      </c>
      <c r="C76" s="9" t="s">
        <v>8</v>
      </c>
      <c r="D76" s="9" t="s">
        <v>83</v>
      </c>
      <c r="E76" s="9" t="s">
        <v>24</v>
      </c>
      <c r="F76" s="39" t="s">
        <v>0</v>
      </c>
      <c r="G76" s="39" t="s">
        <v>0</v>
      </c>
      <c r="H76" s="22">
        <f t="shared" si="39"/>
        <v>201228</v>
      </c>
      <c r="I76" s="51">
        <f t="shared" si="39"/>
        <v>201228</v>
      </c>
      <c r="J76" s="22">
        <f>J77</f>
        <v>0</v>
      </c>
      <c r="K76" s="63">
        <f t="shared" si="38"/>
        <v>0</v>
      </c>
      <c r="L76" s="23"/>
      <c r="M76" s="24"/>
      <c r="N76" s="24"/>
    </row>
    <row r="77" spans="1:14" ht="25.5" x14ac:dyDescent="0.2">
      <c r="A77" s="13" t="s">
        <v>84</v>
      </c>
      <c r="B77" s="5" t="s">
        <v>32</v>
      </c>
      <c r="C77" s="5" t="s">
        <v>8</v>
      </c>
      <c r="D77" s="5" t="s">
        <v>83</v>
      </c>
      <c r="E77" s="5" t="s">
        <v>24</v>
      </c>
      <c r="F77" s="5" t="s">
        <v>85</v>
      </c>
      <c r="G77" s="40" t="s">
        <v>0</v>
      </c>
      <c r="H77" s="10">
        <f t="shared" si="39"/>
        <v>201228</v>
      </c>
      <c r="I77" s="49">
        <v>201228</v>
      </c>
      <c r="J77" s="10">
        <f>J78</f>
        <v>0</v>
      </c>
      <c r="K77" s="64">
        <f t="shared" si="38"/>
        <v>0</v>
      </c>
      <c r="L77" s="11"/>
      <c r="M77" s="12"/>
      <c r="N77" s="12"/>
    </row>
    <row r="78" spans="1:14" ht="38.25" x14ac:dyDescent="0.2">
      <c r="A78" s="13" t="s">
        <v>27</v>
      </c>
      <c r="B78" s="5" t="s">
        <v>32</v>
      </c>
      <c r="C78" s="5" t="s">
        <v>8</v>
      </c>
      <c r="D78" s="5" t="s">
        <v>83</v>
      </c>
      <c r="E78" s="5" t="s">
        <v>24</v>
      </c>
      <c r="F78" s="5" t="s">
        <v>85</v>
      </c>
      <c r="G78" s="5" t="s">
        <v>28</v>
      </c>
      <c r="H78" s="10">
        <f t="shared" si="39"/>
        <v>201228</v>
      </c>
      <c r="I78" s="49">
        <v>201228</v>
      </c>
      <c r="J78" s="10">
        <f>J79</f>
        <v>0</v>
      </c>
      <c r="K78" s="64">
        <f t="shared" si="38"/>
        <v>0</v>
      </c>
      <c r="L78" s="11"/>
      <c r="M78" s="12"/>
      <c r="N78" s="12"/>
    </row>
    <row r="79" spans="1:14" ht="38.25" x14ac:dyDescent="0.2">
      <c r="A79" s="13" t="s">
        <v>29</v>
      </c>
      <c r="B79" s="5" t="s">
        <v>32</v>
      </c>
      <c r="C79" s="5" t="s">
        <v>8</v>
      </c>
      <c r="D79" s="5" t="s">
        <v>83</v>
      </c>
      <c r="E79" s="5" t="s">
        <v>24</v>
      </c>
      <c r="F79" s="5" t="s">
        <v>85</v>
      </c>
      <c r="G79" s="5" t="s">
        <v>30</v>
      </c>
      <c r="H79" s="36">
        <v>201228</v>
      </c>
      <c r="I79" s="58">
        <v>201228</v>
      </c>
      <c r="J79" s="10">
        <v>0</v>
      </c>
      <c r="K79" s="64">
        <f t="shared" si="38"/>
        <v>0</v>
      </c>
      <c r="L79" s="11"/>
      <c r="M79" s="12"/>
      <c r="N79" s="12"/>
    </row>
    <row r="80" spans="1:14" s="33" customFormat="1" ht="38.25" x14ac:dyDescent="0.2">
      <c r="A80" s="14" t="s">
        <v>86</v>
      </c>
      <c r="B80" s="15" t="s">
        <v>32</v>
      </c>
      <c r="C80" s="15" t="s">
        <v>9</v>
      </c>
      <c r="D80" s="15" t="s">
        <v>0</v>
      </c>
      <c r="E80" s="41" t="s">
        <v>0</v>
      </c>
      <c r="F80" s="41" t="s">
        <v>0</v>
      </c>
      <c r="G80" s="41" t="s">
        <v>0</v>
      </c>
      <c r="H80" s="30">
        <f t="shared" ref="H80" si="40">H81+H89+H94+H99</f>
        <v>741744.21</v>
      </c>
      <c r="I80" s="57">
        <f t="shared" ref="I80" si="41">I81+I89+I94+I99</f>
        <v>741744.21</v>
      </c>
      <c r="J80" s="30">
        <f>J81+J89+J94+J99</f>
        <v>372454.68</v>
      </c>
      <c r="K80" s="63">
        <f t="shared" si="38"/>
        <v>0.50213358591636326</v>
      </c>
      <c r="L80" s="31"/>
      <c r="M80" s="32"/>
      <c r="N80" s="32"/>
    </row>
    <row r="81" spans="1:14" s="33" customFormat="1" ht="25.5" x14ac:dyDescent="0.2">
      <c r="A81" s="14" t="s">
        <v>87</v>
      </c>
      <c r="B81" s="15" t="s">
        <v>32</v>
      </c>
      <c r="C81" s="15" t="s">
        <v>9</v>
      </c>
      <c r="D81" s="15" t="s">
        <v>19</v>
      </c>
      <c r="E81" s="41" t="s">
        <v>0</v>
      </c>
      <c r="F81" s="41" t="s">
        <v>0</v>
      </c>
      <c r="G81" s="41" t="s">
        <v>0</v>
      </c>
      <c r="H81" s="30">
        <f t="shared" ref="H81:I81" si="42">H82</f>
        <v>326199.21000000002</v>
      </c>
      <c r="I81" s="57">
        <f t="shared" si="42"/>
        <v>326199.21000000002</v>
      </c>
      <c r="J81" s="30">
        <f>J82</f>
        <v>142158.68</v>
      </c>
      <c r="K81" s="63">
        <f t="shared" si="38"/>
        <v>0.43580326267497699</v>
      </c>
      <c r="L81" s="31"/>
      <c r="M81" s="32"/>
      <c r="N81" s="32"/>
    </row>
    <row r="82" spans="1:14" s="33" customFormat="1" x14ac:dyDescent="0.2">
      <c r="A82" s="14" t="s">
        <v>23</v>
      </c>
      <c r="B82" s="15" t="s">
        <v>32</v>
      </c>
      <c r="C82" s="15" t="s">
        <v>9</v>
      </c>
      <c r="D82" s="15" t="s">
        <v>19</v>
      </c>
      <c r="E82" s="15" t="s">
        <v>24</v>
      </c>
      <c r="F82" s="41" t="s">
        <v>0</v>
      </c>
      <c r="G82" s="41" t="s">
        <v>0</v>
      </c>
      <c r="H82" s="30">
        <f t="shared" ref="H82" si="43">H83+H86</f>
        <v>326199.21000000002</v>
      </c>
      <c r="I82" s="57">
        <f t="shared" ref="I82" si="44">I83+I86</f>
        <v>326199.21000000002</v>
      </c>
      <c r="J82" s="30">
        <f>J83+J86</f>
        <v>142158.68</v>
      </c>
      <c r="K82" s="63">
        <f t="shared" si="38"/>
        <v>0.43580326267497699</v>
      </c>
      <c r="L82" s="31"/>
      <c r="M82" s="32"/>
      <c r="N82" s="32"/>
    </row>
    <row r="83" spans="1:14" s="3" customFormat="1" ht="38.25" x14ac:dyDescent="0.2">
      <c r="A83" s="19" t="s">
        <v>88</v>
      </c>
      <c r="B83" s="20" t="s">
        <v>32</v>
      </c>
      <c r="C83" s="20" t="s">
        <v>9</v>
      </c>
      <c r="D83" s="20" t="s">
        <v>19</v>
      </c>
      <c r="E83" s="20" t="s">
        <v>24</v>
      </c>
      <c r="F83" s="20" t="s">
        <v>89</v>
      </c>
      <c r="G83" s="42" t="s">
        <v>0</v>
      </c>
      <c r="H83" s="16">
        <f t="shared" ref="H83:H84" si="45">H84</f>
        <v>10000</v>
      </c>
      <c r="I83" s="50">
        <v>10000</v>
      </c>
      <c r="J83" s="16">
        <f>J84</f>
        <v>0</v>
      </c>
      <c r="K83" s="64">
        <f t="shared" si="38"/>
        <v>0</v>
      </c>
      <c r="L83" s="17"/>
      <c r="M83" s="18"/>
      <c r="N83" s="18"/>
    </row>
    <row r="84" spans="1:14" s="3" customFormat="1" ht="38.25" x14ac:dyDescent="0.2">
      <c r="A84" s="19" t="s">
        <v>27</v>
      </c>
      <c r="B84" s="20" t="s">
        <v>32</v>
      </c>
      <c r="C84" s="20" t="s">
        <v>9</v>
      </c>
      <c r="D84" s="20" t="s">
        <v>19</v>
      </c>
      <c r="E84" s="20" t="s">
        <v>24</v>
      </c>
      <c r="F84" s="20" t="s">
        <v>89</v>
      </c>
      <c r="G84" s="20" t="s">
        <v>28</v>
      </c>
      <c r="H84" s="16">
        <f t="shared" si="45"/>
        <v>10000</v>
      </c>
      <c r="I84" s="50">
        <v>10000</v>
      </c>
      <c r="J84" s="16">
        <f>J85</f>
        <v>0</v>
      </c>
      <c r="K84" s="64">
        <f t="shared" si="38"/>
        <v>0</v>
      </c>
      <c r="L84" s="17"/>
      <c r="M84" s="18"/>
      <c r="N84" s="18"/>
    </row>
    <row r="85" spans="1:14" s="3" customFormat="1" ht="38.25" x14ac:dyDescent="0.2">
      <c r="A85" s="19" t="s">
        <v>29</v>
      </c>
      <c r="B85" s="20" t="s">
        <v>32</v>
      </c>
      <c r="C85" s="20" t="s">
        <v>9</v>
      </c>
      <c r="D85" s="20" t="s">
        <v>19</v>
      </c>
      <c r="E85" s="20" t="s">
        <v>24</v>
      </c>
      <c r="F85" s="20" t="s">
        <v>89</v>
      </c>
      <c r="G85" s="20" t="s">
        <v>30</v>
      </c>
      <c r="H85" s="43">
        <v>10000</v>
      </c>
      <c r="I85" s="61">
        <v>10000</v>
      </c>
      <c r="J85" s="16">
        <v>0</v>
      </c>
      <c r="K85" s="64">
        <f t="shared" si="38"/>
        <v>0</v>
      </c>
      <c r="L85" s="17"/>
      <c r="M85" s="18"/>
      <c r="N85" s="18"/>
    </row>
    <row r="86" spans="1:14" s="3" customFormat="1" ht="38.25" x14ac:dyDescent="0.2">
      <c r="A86" s="19" t="s">
        <v>90</v>
      </c>
      <c r="B86" s="20" t="s">
        <v>32</v>
      </c>
      <c r="C86" s="20" t="s">
        <v>9</v>
      </c>
      <c r="D86" s="20" t="s">
        <v>19</v>
      </c>
      <c r="E86" s="20" t="s">
        <v>24</v>
      </c>
      <c r="F86" s="20" t="s">
        <v>91</v>
      </c>
      <c r="G86" s="42" t="s">
        <v>0</v>
      </c>
      <c r="H86" s="16">
        <f t="shared" ref="H86:H87" si="46">H87</f>
        <v>316199.21000000002</v>
      </c>
      <c r="I86" s="50">
        <v>316199.21000000002</v>
      </c>
      <c r="J86" s="16">
        <f>J87</f>
        <v>142158.68</v>
      </c>
      <c r="K86" s="64">
        <f t="shared" si="38"/>
        <v>0.44958581648575269</v>
      </c>
      <c r="L86" s="17"/>
      <c r="M86" s="18"/>
      <c r="N86" s="18"/>
    </row>
    <row r="87" spans="1:14" s="3" customFormat="1" ht="38.25" x14ac:dyDescent="0.2">
      <c r="A87" s="19" t="s">
        <v>62</v>
      </c>
      <c r="B87" s="20" t="s">
        <v>32</v>
      </c>
      <c r="C87" s="20" t="s">
        <v>9</v>
      </c>
      <c r="D87" s="20" t="s">
        <v>19</v>
      </c>
      <c r="E87" s="20" t="s">
        <v>24</v>
      </c>
      <c r="F87" s="20" t="s">
        <v>91</v>
      </c>
      <c r="G87" s="20" t="s">
        <v>63</v>
      </c>
      <c r="H87" s="16">
        <f t="shared" si="46"/>
        <v>316199.21000000002</v>
      </c>
      <c r="I87" s="50">
        <v>316199.21000000002</v>
      </c>
      <c r="J87" s="16">
        <f>J88</f>
        <v>142158.68</v>
      </c>
      <c r="K87" s="64">
        <f t="shared" si="38"/>
        <v>0.44958581648575269</v>
      </c>
      <c r="L87" s="17"/>
      <c r="M87" s="18"/>
      <c r="N87" s="18"/>
    </row>
    <row r="88" spans="1:14" s="3" customFormat="1" x14ac:dyDescent="0.2">
      <c r="A88" s="19" t="s">
        <v>64</v>
      </c>
      <c r="B88" s="20" t="s">
        <v>32</v>
      </c>
      <c r="C88" s="20" t="s">
        <v>9</v>
      </c>
      <c r="D88" s="20" t="s">
        <v>19</v>
      </c>
      <c r="E88" s="20" t="s">
        <v>24</v>
      </c>
      <c r="F88" s="20" t="s">
        <v>91</v>
      </c>
      <c r="G88" s="20" t="s">
        <v>65</v>
      </c>
      <c r="H88" s="43">
        <f>180000+104999.21+31200</f>
        <v>316199.21000000002</v>
      </c>
      <c r="I88" s="61">
        <v>316199.21000000002</v>
      </c>
      <c r="J88" s="16">
        <f>79004.96+55353.72+7800</f>
        <v>142158.68</v>
      </c>
      <c r="K88" s="64">
        <f t="shared" si="38"/>
        <v>0.44958581648575269</v>
      </c>
      <c r="L88" s="17"/>
      <c r="M88" s="18"/>
      <c r="N88" s="18"/>
    </row>
    <row r="89" spans="1:14" s="33" customFormat="1" ht="38.25" x14ac:dyDescent="0.2">
      <c r="A89" s="14" t="s">
        <v>92</v>
      </c>
      <c r="B89" s="15" t="s">
        <v>32</v>
      </c>
      <c r="C89" s="15" t="s">
        <v>9</v>
      </c>
      <c r="D89" s="15" t="s">
        <v>32</v>
      </c>
      <c r="E89" s="41" t="s">
        <v>0</v>
      </c>
      <c r="F89" s="41" t="s">
        <v>0</v>
      </c>
      <c r="G89" s="41" t="s">
        <v>0</v>
      </c>
      <c r="H89" s="30">
        <f t="shared" ref="H89:I92" si="47">H90</f>
        <v>35545</v>
      </c>
      <c r="I89" s="57">
        <f t="shared" si="47"/>
        <v>35545</v>
      </c>
      <c r="J89" s="30">
        <f>J90</f>
        <v>35544.6</v>
      </c>
      <c r="K89" s="63">
        <f t="shared" si="38"/>
        <v>0.99998874665916437</v>
      </c>
      <c r="L89" s="31"/>
      <c r="M89" s="32"/>
      <c r="N89" s="32"/>
    </row>
    <row r="90" spans="1:14" s="33" customFormat="1" x14ac:dyDescent="0.2">
      <c r="A90" s="14" t="s">
        <v>23</v>
      </c>
      <c r="B90" s="15" t="s">
        <v>32</v>
      </c>
      <c r="C90" s="15" t="s">
        <v>9</v>
      </c>
      <c r="D90" s="15" t="s">
        <v>32</v>
      </c>
      <c r="E90" s="15" t="s">
        <v>24</v>
      </c>
      <c r="F90" s="41" t="s">
        <v>0</v>
      </c>
      <c r="G90" s="41" t="s">
        <v>0</v>
      </c>
      <c r="H90" s="30">
        <f t="shared" si="47"/>
        <v>35545</v>
      </c>
      <c r="I90" s="57">
        <f t="shared" si="47"/>
        <v>35545</v>
      </c>
      <c r="J90" s="30">
        <f>J91</f>
        <v>35544.6</v>
      </c>
      <c r="K90" s="63">
        <f t="shared" si="38"/>
        <v>0.99998874665916437</v>
      </c>
      <c r="L90" s="31"/>
      <c r="M90" s="32"/>
      <c r="N90" s="32"/>
    </row>
    <row r="91" spans="1:14" s="3" customFormat="1" ht="38.25" x14ac:dyDescent="0.2">
      <c r="A91" s="19" t="s">
        <v>93</v>
      </c>
      <c r="B91" s="20" t="s">
        <v>32</v>
      </c>
      <c r="C91" s="20" t="s">
        <v>9</v>
      </c>
      <c r="D91" s="20" t="s">
        <v>32</v>
      </c>
      <c r="E91" s="20" t="s">
        <v>24</v>
      </c>
      <c r="F91" s="20" t="s">
        <v>94</v>
      </c>
      <c r="G91" s="42" t="s">
        <v>0</v>
      </c>
      <c r="H91" s="16">
        <f t="shared" si="47"/>
        <v>35545</v>
      </c>
      <c r="I91" s="50">
        <v>35545</v>
      </c>
      <c r="J91" s="16">
        <f>J92</f>
        <v>35544.6</v>
      </c>
      <c r="K91" s="64">
        <f t="shared" si="38"/>
        <v>0.99998874665916437</v>
      </c>
      <c r="L91" s="17"/>
      <c r="M91" s="18"/>
      <c r="N91" s="18"/>
    </row>
    <row r="92" spans="1:14" s="3" customFormat="1" ht="38.25" x14ac:dyDescent="0.2">
      <c r="A92" s="19" t="s">
        <v>62</v>
      </c>
      <c r="B92" s="20" t="s">
        <v>32</v>
      </c>
      <c r="C92" s="20" t="s">
        <v>9</v>
      </c>
      <c r="D92" s="20" t="s">
        <v>32</v>
      </c>
      <c r="E92" s="20" t="s">
        <v>24</v>
      </c>
      <c r="F92" s="20" t="s">
        <v>94</v>
      </c>
      <c r="G92" s="20" t="s">
        <v>63</v>
      </c>
      <c r="H92" s="16">
        <f t="shared" si="47"/>
        <v>35545</v>
      </c>
      <c r="I92" s="50">
        <v>35545</v>
      </c>
      <c r="J92" s="16">
        <f>J93</f>
        <v>35544.6</v>
      </c>
      <c r="K92" s="64">
        <f t="shared" si="38"/>
        <v>0.99998874665916437</v>
      </c>
      <c r="L92" s="17"/>
      <c r="M92" s="18"/>
      <c r="N92" s="18"/>
    </row>
    <row r="93" spans="1:14" s="3" customFormat="1" x14ac:dyDescent="0.2">
      <c r="A93" s="19" t="s">
        <v>64</v>
      </c>
      <c r="B93" s="20" t="s">
        <v>32</v>
      </c>
      <c r="C93" s="20" t="s">
        <v>9</v>
      </c>
      <c r="D93" s="20" t="s">
        <v>32</v>
      </c>
      <c r="E93" s="20" t="s">
        <v>24</v>
      </c>
      <c r="F93" s="20" t="s">
        <v>94</v>
      </c>
      <c r="G93" s="20" t="s">
        <v>65</v>
      </c>
      <c r="H93" s="43">
        <v>35545</v>
      </c>
      <c r="I93" s="61">
        <v>35545</v>
      </c>
      <c r="J93" s="16">
        <v>35544.6</v>
      </c>
      <c r="K93" s="64">
        <f t="shared" si="38"/>
        <v>0.99998874665916437</v>
      </c>
      <c r="L93" s="17"/>
      <c r="M93" s="18"/>
      <c r="N93" s="18"/>
    </row>
    <row r="94" spans="1:14" s="33" customFormat="1" ht="25.5" x14ac:dyDescent="0.2">
      <c r="A94" s="14" t="s">
        <v>95</v>
      </c>
      <c r="B94" s="15" t="s">
        <v>32</v>
      </c>
      <c r="C94" s="15" t="s">
        <v>9</v>
      </c>
      <c r="D94" s="15" t="s">
        <v>59</v>
      </c>
      <c r="E94" s="41" t="s">
        <v>0</v>
      </c>
      <c r="F94" s="41" t="s">
        <v>0</v>
      </c>
      <c r="G94" s="41" t="s">
        <v>0</v>
      </c>
      <c r="H94" s="30">
        <f t="shared" ref="H94:I97" si="48">H95</f>
        <v>10000</v>
      </c>
      <c r="I94" s="57">
        <f t="shared" si="48"/>
        <v>10000</v>
      </c>
      <c r="J94" s="30">
        <f>J95</f>
        <v>0</v>
      </c>
      <c r="K94" s="63">
        <f t="shared" si="38"/>
        <v>0</v>
      </c>
      <c r="L94" s="31"/>
      <c r="M94" s="32"/>
      <c r="N94" s="32"/>
    </row>
    <row r="95" spans="1:14" s="33" customFormat="1" x14ac:dyDescent="0.2">
      <c r="A95" s="14" t="s">
        <v>23</v>
      </c>
      <c r="B95" s="15" t="s">
        <v>32</v>
      </c>
      <c r="C95" s="15" t="s">
        <v>9</v>
      </c>
      <c r="D95" s="15" t="s">
        <v>59</v>
      </c>
      <c r="E95" s="15" t="s">
        <v>24</v>
      </c>
      <c r="F95" s="41" t="s">
        <v>0</v>
      </c>
      <c r="G95" s="41" t="s">
        <v>0</v>
      </c>
      <c r="H95" s="30">
        <f t="shared" si="48"/>
        <v>10000</v>
      </c>
      <c r="I95" s="57">
        <f t="shared" si="48"/>
        <v>10000</v>
      </c>
      <c r="J95" s="30">
        <f>J96</f>
        <v>0</v>
      </c>
      <c r="K95" s="63">
        <f t="shared" si="38"/>
        <v>0</v>
      </c>
      <c r="L95" s="31"/>
      <c r="M95" s="32"/>
      <c r="N95" s="32"/>
    </row>
    <row r="96" spans="1:14" s="3" customFormat="1" ht="25.5" x14ac:dyDescent="0.2">
      <c r="A96" s="19" t="s">
        <v>96</v>
      </c>
      <c r="B96" s="20" t="s">
        <v>32</v>
      </c>
      <c r="C96" s="20" t="s">
        <v>9</v>
      </c>
      <c r="D96" s="20" t="s">
        <v>59</v>
      </c>
      <c r="E96" s="20" t="s">
        <v>24</v>
      </c>
      <c r="F96" s="20" t="s">
        <v>97</v>
      </c>
      <c r="G96" s="42" t="s">
        <v>0</v>
      </c>
      <c r="H96" s="16">
        <f t="shared" si="48"/>
        <v>10000</v>
      </c>
      <c r="I96" s="50">
        <v>10000</v>
      </c>
      <c r="J96" s="16">
        <f>J97</f>
        <v>0</v>
      </c>
      <c r="K96" s="64">
        <f t="shared" si="38"/>
        <v>0</v>
      </c>
      <c r="L96" s="17"/>
      <c r="M96" s="18"/>
      <c r="N96" s="18"/>
    </row>
    <row r="97" spans="1:14" s="3" customFormat="1" ht="38.25" x14ac:dyDescent="0.2">
      <c r="A97" s="19" t="s">
        <v>27</v>
      </c>
      <c r="B97" s="20" t="s">
        <v>32</v>
      </c>
      <c r="C97" s="20" t="s">
        <v>9</v>
      </c>
      <c r="D97" s="20" t="s">
        <v>59</v>
      </c>
      <c r="E97" s="20" t="s">
        <v>24</v>
      </c>
      <c r="F97" s="20" t="s">
        <v>97</v>
      </c>
      <c r="G97" s="20" t="s">
        <v>28</v>
      </c>
      <c r="H97" s="16">
        <f t="shared" si="48"/>
        <v>10000</v>
      </c>
      <c r="I97" s="50">
        <v>10000</v>
      </c>
      <c r="J97" s="16">
        <f>J98</f>
        <v>0</v>
      </c>
      <c r="K97" s="64">
        <f t="shared" si="38"/>
        <v>0</v>
      </c>
      <c r="L97" s="17"/>
      <c r="M97" s="18"/>
      <c r="N97" s="18"/>
    </row>
    <row r="98" spans="1:14" s="3" customFormat="1" ht="38.25" x14ac:dyDescent="0.2">
      <c r="A98" s="19" t="s">
        <v>29</v>
      </c>
      <c r="B98" s="20" t="s">
        <v>32</v>
      </c>
      <c r="C98" s="20" t="s">
        <v>9</v>
      </c>
      <c r="D98" s="20" t="s">
        <v>59</v>
      </c>
      <c r="E98" s="20" t="s">
        <v>24</v>
      </c>
      <c r="F98" s="20" t="s">
        <v>97</v>
      </c>
      <c r="G98" s="20" t="s">
        <v>30</v>
      </c>
      <c r="H98" s="43">
        <v>10000</v>
      </c>
      <c r="I98" s="61">
        <v>10000</v>
      </c>
      <c r="J98" s="16">
        <v>0</v>
      </c>
      <c r="K98" s="64">
        <f t="shared" si="38"/>
        <v>0</v>
      </c>
      <c r="L98" s="17"/>
      <c r="M98" s="18"/>
      <c r="N98" s="18"/>
    </row>
    <row r="99" spans="1:14" s="33" customFormat="1" ht="25.5" x14ac:dyDescent="0.2">
      <c r="A99" s="14" t="s">
        <v>98</v>
      </c>
      <c r="B99" s="15" t="s">
        <v>32</v>
      </c>
      <c r="C99" s="15" t="s">
        <v>9</v>
      </c>
      <c r="D99" s="15" t="s">
        <v>99</v>
      </c>
      <c r="E99" s="41" t="s">
        <v>0</v>
      </c>
      <c r="F99" s="41" t="s">
        <v>0</v>
      </c>
      <c r="G99" s="41" t="s">
        <v>0</v>
      </c>
      <c r="H99" s="30">
        <f t="shared" ref="H99:I102" si="49">H100</f>
        <v>370000</v>
      </c>
      <c r="I99" s="57">
        <f t="shared" si="49"/>
        <v>370000</v>
      </c>
      <c r="J99" s="30">
        <f>J100</f>
        <v>194751.4</v>
      </c>
      <c r="K99" s="63">
        <f t="shared" si="38"/>
        <v>0.5263551351351351</v>
      </c>
      <c r="L99" s="31"/>
      <c r="M99" s="32"/>
      <c r="N99" s="32"/>
    </row>
    <row r="100" spans="1:14" s="33" customFormat="1" x14ac:dyDescent="0.2">
      <c r="A100" s="14" t="s">
        <v>23</v>
      </c>
      <c r="B100" s="15" t="s">
        <v>32</v>
      </c>
      <c r="C100" s="15" t="s">
        <v>9</v>
      </c>
      <c r="D100" s="15" t="s">
        <v>99</v>
      </c>
      <c r="E100" s="15" t="s">
        <v>24</v>
      </c>
      <c r="F100" s="41" t="s">
        <v>0</v>
      </c>
      <c r="G100" s="41" t="s">
        <v>0</v>
      </c>
      <c r="H100" s="30">
        <f t="shared" si="49"/>
        <v>370000</v>
      </c>
      <c r="I100" s="57">
        <f t="shared" si="49"/>
        <v>370000</v>
      </c>
      <c r="J100" s="30">
        <f>J101</f>
        <v>194751.4</v>
      </c>
      <c r="K100" s="63">
        <f t="shared" si="38"/>
        <v>0.5263551351351351</v>
      </c>
      <c r="L100" s="31"/>
      <c r="M100" s="32"/>
      <c r="N100" s="32"/>
    </row>
    <row r="101" spans="1:14" s="3" customFormat="1" ht="25.5" x14ac:dyDescent="0.2">
      <c r="A101" s="19" t="s">
        <v>98</v>
      </c>
      <c r="B101" s="20" t="s">
        <v>32</v>
      </c>
      <c r="C101" s="20" t="s">
        <v>9</v>
      </c>
      <c r="D101" s="20" t="s">
        <v>99</v>
      </c>
      <c r="E101" s="20" t="s">
        <v>24</v>
      </c>
      <c r="F101" s="20" t="s">
        <v>100</v>
      </c>
      <c r="G101" s="42" t="s">
        <v>0</v>
      </c>
      <c r="H101" s="16">
        <f t="shared" si="49"/>
        <v>370000</v>
      </c>
      <c r="I101" s="50">
        <v>370000</v>
      </c>
      <c r="J101" s="16">
        <f>J102</f>
        <v>194751.4</v>
      </c>
      <c r="K101" s="64">
        <f t="shared" si="38"/>
        <v>0.5263551351351351</v>
      </c>
      <c r="L101" s="17"/>
      <c r="M101" s="18"/>
      <c r="N101" s="18"/>
    </row>
    <row r="102" spans="1:14" s="3" customFormat="1" ht="38.25" x14ac:dyDescent="0.2">
      <c r="A102" s="19" t="s">
        <v>27</v>
      </c>
      <c r="B102" s="20" t="s">
        <v>32</v>
      </c>
      <c r="C102" s="20" t="s">
        <v>9</v>
      </c>
      <c r="D102" s="20" t="s">
        <v>99</v>
      </c>
      <c r="E102" s="20" t="s">
        <v>24</v>
      </c>
      <c r="F102" s="20" t="s">
        <v>100</v>
      </c>
      <c r="G102" s="20" t="s">
        <v>28</v>
      </c>
      <c r="H102" s="16">
        <f t="shared" si="49"/>
        <v>370000</v>
      </c>
      <c r="I102" s="50">
        <v>370000</v>
      </c>
      <c r="J102" s="16">
        <f>J103</f>
        <v>194751.4</v>
      </c>
      <c r="K102" s="64">
        <f t="shared" si="38"/>
        <v>0.5263551351351351</v>
      </c>
      <c r="L102" s="17"/>
      <c r="M102" s="18"/>
      <c r="N102" s="18"/>
    </row>
    <row r="103" spans="1:14" s="3" customFormat="1" ht="38.25" x14ac:dyDescent="0.2">
      <c r="A103" s="19" t="s">
        <v>29</v>
      </c>
      <c r="B103" s="20" t="s">
        <v>32</v>
      </c>
      <c r="C103" s="20" t="s">
        <v>9</v>
      </c>
      <c r="D103" s="20" t="s">
        <v>99</v>
      </c>
      <c r="E103" s="20" t="s">
        <v>24</v>
      </c>
      <c r="F103" s="20" t="s">
        <v>100</v>
      </c>
      <c r="G103" s="20" t="s">
        <v>30</v>
      </c>
      <c r="H103" s="43">
        <v>370000</v>
      </c>
      <c r="I103" s="61">
        <v>370000</v>
      </c>
      <c r="J103" s="16">
        <v>194751.4</v>
      </c>
      <c r="K103" s="64">
        <f t="shared" si="38"/>
        <v>0.5263551351351351</v>
      </c>
      <c r="L103" s="17"/>
      <c r="M103" s="18"/>
      <c r="N103" s="18"/>
    </row>
    <row r="104" spans="1:14" s="33" customFormat="1" x14ac:dyDescent="0.2">
      <c r="A104" s="14" t="s">
        <v>101</v>
      </c>
      <c r="B104" s="15" t="s">
        <v>32</v>
      </c>
      <c r="C104" s="15" t="s">
        <v>10</v>
      </c>
      <c r="D104" s="15" t="s">
        <v>0</v>
      </c>
      <c r="E104" s="41" t="s">
        <v>0</v>
      </c>
      <c r="F104" s="41" t="s">
        <v>0</v>
      </c>
      <c r="G104" s="41" t="s">
        <v>0</v>
      </c>
      <c r="H104" s="30">
        <f>H105+H110</f>
        <v>10742907.530000001</v>
      </c>
      <c r="I104" s="57">
        <f>I105+I110</f>
        <v>10742907.530000001</v>
      </c>
      <c r="J104" s="30">
        <f>J105+J110</f>
        <v>1152560.99</v>
      </c>
      <c r="K104" s="63">
        <f t="shared" si="38"/>
        <v>0.10728575916542399</v>
      </c>
      <c r="L104" s="31"/>
      <c r="M104" s="32"/>
      <c r="N104" s="32"/>
    </row>
    <row r="105" spans="1:14" s="33" customFormat="1" ht="38.25" x14ac:dyDescent="0.2">
      <c r="A105" s="14" t="s">
        <v>102</v>
      </c>
      <c r="B105" s="15" t="s">
        <v>32</v>
      </c>
      <c r="C105" s="15" t="s">
        <v>10</v>
      </c>
      <c r="D105" s="15" t="s">
        <v>19</v>
      </c>
      <c r="E105" s="41" t="s">
        <v>0</v>
      </c>
      <c r="F105" s="41" t="s">
        <v>0</v>
      </c>
      <c r="G105" s="41" t="s">
        <v>0</v>
      </c>
      <c r="H105" s="30">
        <f t="shared" ref="H105:I108" si="50">H106</f>
        <v>3291000</v>
      </c>
      <c r="I105" s="57">
        <f t="shared" si="50"/>
        <v>3291000</v>
      </c>
      <c r="J105" s="30">
        <f>J106</f>
        <v>1152560.99</v>
      </c>
      <c r="K105" s="63">
        <f t="shared" si="38"/>
        <v>0.35021604071710727</v>
      </c>
      <c r="L105" s="31"/>
      <c r="M105" s="32"/>
      <c r="N105" s="32"/>
    </row>
    <row r="106" spans="1:14" s="33" customFormat="1" x14ac:dyDescent="0.2">
      <c r="A106" s="14" t="s">
        <v>23</v>
      </c>
      <c r="B106" s="15" t="s">
        <v>32</v>
      </c>
      <c r="C106" s="15" t="s">
        <v>10</v>
      </c>
      <c r="D106" s="15" t="s">
        <v>19</v>
      </c>
      <c r="E106" s="15" t="s">
        <v>24</v>
      </c>
      <c r="F106" s="41" t="s">
        <v>0</v>
      </c>
      <c r="G106" s="41" t="s">
        <v>0</v>
      </c>
      <c r="H106" s="30">
        <f t="shared" si="50"/>
        <v>3291000</v>
      </c>
      <c r="I106" s="57">
        <f t="shared" si="50"/>
        <v>3291000</v>
      </c>
      <c r="J106" s="30">
        <f>J107</f>
        <v>1152560.99</v>
      </c>
      <c r="K106" s="63">
        <f t="shared" si="38"/>
        <v>0.35021604071710727</v>
      </c>
      <c r="L106" s="31"/>
      <c r="M106" s="32"/>
      <c r="N106" s="32"/>
    </row>
    <row r="107" spans="1:14" s="3" customFormat="1" ht="38.25" x14ac:dyDescent="0.2">
      <c r="A107" s="19" t="s">
        <v>102</v>
      </c>
      <c r="B107" s="20" t="s">
        <v>32</v>
      </c>
      <c r="C107" s="20" t="s">
        <v>10</v>
      </c>
      <c r="D107" s="20" t="s">
        <v>19</v>
      </c>
      <c r="E107" s="20" t="s">
        <v>24</v>
      </c>
      <c r="F107" s="20" t="s">
        <v>103</v>
      </c>
      <c r="G107" s="42" t="s">
        <v>0</v>
      </c>
      <c r="H107" s="16">
        <f t="shared" si="50"/>
        <v>3291000</v>
      </c>
      <c r="I107" s="50">
        <v>3291000</v>
      </c>
      <c r="J107" s="16">
        <f>J108</f>
        <v>1152560.99</v>
      </c>
      <c r="K107" s="64">
        <f t="shared" si="38"/>
        <v>0.35021604071710727</v>
      </c>
      <c r="L107" s="17"/>
      <c r="M107" s="18"/>
      <c r="N107" s="18"/>
    </row>
    <row r="108" spans="1:14" s="3" customFormat="1" ht="38.25" x14ac:dyDescent="0.2">
      <c r="A108" s="19" t="s">
        <v>27</v>
      </c>
      <c r="B108" s="20" t="s">
        <v>32</v>
      </c>
      <c r="C108" s="20" t="s">
        <v>10</v>
      </c>
      <c r="D108" s="20" t="s">
        <v>19</v>
      </c>
      <c r="E108" s="20" t="s">
        <v>24</v>
      </c>
      <c r="F108" s="20" t="s">
        <v>103</v>
      </c>
      <c r="G108" s="20" t="s">
        <v>28</v>
      </c>
      <c r="H108" s="16">
        <f t="shared" si="50"/>
        <v>3291000</v>
      </c>
      <c r="I108" s="50">
        <v>3291000</v>
      </c>
      <c r="J108" s="16">
        <f>J109</f>
        <v>1152560.99</v>
      </c>
      <c r="K108" s="64">
        <f t="shared" si="38"/>
        <v>0.35021604071710727</v>
      </c>
      <c r="L108" s="17"/>
      <c r="M108" s="18"/>
      <c r="N108" s="18"/>
    </row>
    <row r="109" spans="1:14" s="3" customFormat="1" ht="38.25" x14ac:dyDescent="0.2">
      <c r="A109" s="19" t="s">
        <v>29</v>
      </c>
      <c r="B109" s="20" t="s">
        <v>32</v>
      </c>
      <c r="C109" s="20" t="s">
        <v>10</v>
      </c>
      <c r="D109" s="20" t="s">
        <v>19</v>
      </c>
      <c r="E109" s="20" t="s">
        <v>24</v>
      </c>
      <c r="F109" s="20" t="s">
        <v>103</v>
      </c>
      <c r="G109" s="20" t="s">
        <v>30</v>
      </c>
      <c r="H109" s="43">
        <v>3291000</v>
      </c>
      <c r="I109" s="61">
        <v>3291000</v>
      </c>
      <c r="J109" s="16">
        <v>1152560.99</v>
      </c>
      <c r="K109" s="64">
        <f t="shared" si="38"/>
        <v>0.35021604071710727</v>
      </c>
      <c r="L109" s="17"/>
      <c r="M109" s="18"/>
      <c r="N109" s="18"/>
    </row>
    <row r="110" spans="1:14" s="33" customFormat="1" ht="38.25" x14ac:dyDescent="0.2">
      <c r="A110" s="14" t="s">
        <v>104</v>
      </c>
      <c r="B110" s="15" t="s">
        <v>32</v>
      </c>
      <c r="C110" s="15" t="s">
        <v>10</v>
      </c>
      <c r="D110" s="15" t="s">
        <v>32</v>
      </c>
      <c r="E110" s="41" t="s">
        <v>0</v>
      </c>
      <c r="F110" s="41" t="s">
        <v>0</v>
      </c>
      <c r="G110" s="41" t="s">
        <v>0</v>
      </c>
      <c r="H110" s="30">
        <f t="shared" ref="H110:I113" si="51">H111</f>
        <v>7451907.5300000003</v>
      </c>
      <c r="I110" s="57">
        <f t="shared" si="51"/>
        <v>7451907.5300000003</v>
      </c>
      <c r="J110" s="30">
        <f>J111</f>
        <v>0</v>
      </c>
      <c r="K110" s="63">
        <f t="shared" si="38"/>
        <v>0</v>
      </c>
      <c r="L110" s="31"/>
      <c r="M110" s="32"/>
      <c r="N110" s="32"/>
    </row>
    <row r="111" spans="1:14" s="33" customFormat="1" x14ac:dyDescent="0.2">
      <c r="A111" s="14" t="s">
        <v>23</v>
      </c>
      <c r="B111" s="15" t="s">
        <v>32</v>
      </c>
      <c r="C111" s="15" t="s">
        <v>10</v>
      </c>
      <c r="D111" s="15" t="s">
        <v>32</v>
      </c>
      <c r="E111" s="15" t="s">
        <v>24</v>
      </c>
      <c r="F111" s="41" t="s">
        <v>0</v>
      </c>
      <c r="G111" s="41" t="s">
        <v>0</v>
      </c>
      <c r="H111" s="30">
        <f t="shared" si="51"/>
        <v>7451907.5300000003</v>
      </c>
      <c r="I111" s="57">
        <f t="shared" si="51"/>
        <v>7451907.5300000003</v>
      </c>
      <c r="J111" s="30">
        <f>J112</f>
        <v>0</v>
      </c>
      <c r="K111" s="63">
        <f t="shared" si="38"/>
        <v>0</v>
      </c>
      <c r="L111" s="31"/>
      <c r="M111" s="32"/>
      <c r="N111" s="32"/>
    </row>
    <row r="112" spans="1:14" s="3" customFormat="1" ht="38.25" x14ac:dyDescent="0.2">
      <c r="A112" s="19" t="s">
        <v>102</v>
      </c>
      <c r="B112" s="20" t="s">
        <v>32</v>
      </c>
      <c r="C112" s="20" t="s">
        <v>10</v>
      </c>
      <c r="D112" s="20" t="s">
        <v>32</v>
      </c>
      <c r="E112" s="20" t="s">
        <v>24</v>
      </c>
      <c r="F112" s="20" t="s">
        <v>105</v>
      </c>
      <c r="G112" s="42" t="s">
        <v>0</v>
      </c>
      <c r="H112" s="16">
        <f t="shared" si="51"/>
        <v>7451907.5300000003</v>
      </c>
      <c r="I112" s="50">
        <v>7451907.5300000003</v>
      </c>
      <c r="J112" s="16">
        <f>J113</f>
        <v>0</v>
      </c>
      <c r="K112" s="64">
        <f t="shared" si="38"/>
        <v>0</v>
      </c>
      <c r="L112" s="17"/>
      <c r="M112" s="18"/>
      <c r="N112" s="18"/>
    </row>
    <row r="113" spans="1:14" s="3" customFormat="1" ht="38.25" x14ac:dyDescent="0.2">
      <c r="A113" s="19" t="s">
        <v>27</v>
      </c>
      <c r="B113" s="20" t="s">
        <v>32</v>
      </c>
      <c r="C113" s="20" t="s">
        <v>10</v>
      </c>
      <c r="D113" s="20" t="s">
        <v>32</v>
      </c>
      <c r="E113" s="20" t="s">
        <v>24</v>
      </c>
      <c r="F113" s="20" t="s">
        <v>105</v>
      </c>
      <c r="G113" s="20" t="s">
        <v>28</v>
      </c>
      <c r="H113" s="16">
        <f t="shared" si="51"/>
        <v>7451907.5300000003</v>
      </c>
      <c r="I113" s="50">
        <v>7451907.5300000003</v>
      </c>
      <c r="J113" s="16">
        <f>J114</f>
        <v>0</v>
      </c>
      <c r="K113" s="64">
        <f t="shared" si="38"/>
        <v>0</v>
      </c>
      <c r="L113" s="17"/>
      <c r="M113" s="18"/>
      <c r="N113" s="18"/>
    </row>
    <row r="114" spans="1:14" s="3" customFormat="1" ht="38.25" x14ac:dyDescent="0.2">
      <c r="A114" s="19" t="s">
        <v>29</v>
      </c>
      <c r="B114" s="20" t="s">
        <v>32</v>
      </c>
      <c r="C114" s="20" t="s">
        <v>10</v>
      </c>
      <c r="D114" s="20" t="s">
        <v>32</v>
      </c>
      <c r="E114" s="20" t="s">
        <v>24</v>
      </c>
      <c r="F114" s="20" t="s">
        <v>105</v>
      </c>
      <c r="G114" s="20" t="s">
        <v>30</v>
      </c>
      <c r="H114" s="43">
        <v>7451907.5300000003</v>
      </c>
      <c r="I114" s="61">
        <v>7451907.5300000003</v>
      </c>
      <c r="J114" s="16">
        <v>0</v>
      </c>
      <c r="K114" s="64">
        <f t="shared" si="38"/>
        <v>0</v>
      </c>
      <c r="L114" s="17"/>
      <c r="M114" s="18"/>
      <c r="N114" s="18"/>
    </row>
    <row r="115" spans="1:14" s="3" customFormat="1" ht="25.5" hidden="1" customHeight="1" x14ac:dyDescent="0.2">
      <c r="A115" s="14" t="s">
        <v>106</v>
      </c>
      <c r="B115" s="15" t="s">
        <v>32</v>
      </c>
      <c r="C115" s="15" t="s">
        <v>11</v>
      </c>
      <c r="D115" s="15" t="s">
        <v>0</v>
      </c>
      <c r="E115" s="42" t="s">
        <v>0</v>
      </c>
      <c r="F115" s="42" t="s">
        <v>0</v>
      </c>
      <c r="G115" s="42" t="s">
        <v>0</v>
      </c>
      <c r="H115" s="44">
        <v>0</v>
      </c>
      <c r="I115" s="62">
        <v>0</v>
      </c>
      <c r="J115" s="16">
        <f>J116</f>
        <v>0</v>
      </c>
      <c r="K115" s="64" t="e">
        <f t="shared" si="38"/>
        <v>#DIV/0!</v>
      </c>
      <c r="L115" s="17"/>
      <c r="M115" s="18"/>
      <c r="N115" s="18"/>
    </row>
    <row r="116" spans="1:14" s="3" customFormat="1" ht="12.75" hidden="1" customHeight="1" x14ac:dyDescent="0.2">
      <c r="A116" s="14" t="s">
        <v>107</v>
      </c>
      <c r="B116" s="15" t="s">
        <v>32</v>
      </c>
      <c r="C116" s="15" t="s">
        <v>11</v>
      </c>
      <c r="D116" s="15" t="s">
        <v>108</v>
      </c>
      <c r="E116" s="42" t="s">
        <v>0</v>
      </c>
      <c r="F116" s="42" t="s">
        <v>0</v>
      </c>
      <c r="G116" s="42" t="s">
        <v>0</v>
      </c>
      <c r="H116" s="44">
        <v>0</v>
      </c>
      <c r="I116" s="62">
        <v>0</v>
      </c>
      <c r="J116" s="16">
        <f>J117</f>
        <v>0</v>
      </c>
      <c r="K116" s="64" t="e">
        <f t="shared" si="38"/>
        <v>#DIV/0!</v>
      </c>
      <c r="L116" s="17"/>
      <c r="M116" s="18"/>
      <c r="N116" s="18"/>
    </row>
    <row r="117" spans="1:14" s="3" customFormat="1" ht="12.75" hidden="1" customHeight="1" x14ac:dyDescent="0.2">
      <c r="A117" s="14" t="s">
        <v>23</v>
      </c>
      <c r="B117" s="15" t="s">
        <v>32</v>
      </c>
      <c r="C117" s="15" t="s">
        <v>11</v>
      </c>
      <c r="D117" s="15" t="s">
        <v>108</v>
      </c>
      <c r="E117" s="15" t="s">
        <v>24</v>
      </c>
      <c r="F117" s="41" t="s">
        <v>0</v>
      </c>
      <c r="G117" s="41" t="s">
        <v>0</v>
      </c>
      <c r="H117" s="44">
        <v>0</v>
      </c>
      <c r="I117" s="62">
        <v>0</v>
      </c>
      <c r="J117" s="16">
        <f>J118</f>
        <v>0</v>
      </c>
      <c r="K117" s="64" t="e">
        <f t="shared" si="38"/>
        <v>#DIV/0!</v>
      </c>
      <c r="L117" s="17"/>
      <c r="M117" s="18"/>
      <c r="N117" s="18"/>
    </row>
    <row r="118" spans="1:14" s="3" customFormat="1" ht="38.25" hidden="1" customHeight="1" x14ac:dyDescent="0.2">
      <c r="A118" s="19" t="s">
        <v>109</v>
      </c>
      <c r="B118" s="20" t="s">
        <v>32</v>
      </c>
      <c r="C118" s="20" t="s">
        <v>11</v>
      </c>
      <c r="D118" s="20" t="s">
        <v>108</v>
      </c>
      <c r="E118" s="20" t="s">
        <v>24</v>
      </c>
      <c r="F118" s="20" t="s">
        <v>110</v>
      </c>
      <c r="G118" s="42" t="s">
        <v>0</v>
      </c>
      <c r="H118" s="43">
        <v>0</v>
      </c>
      <c r="I118" s="61">
        <v>0</v>
      </c>
      <c r="J118" s="16">
        <f>J119</f>
        <v>0</v>
      </c>
      <c r="K118" s="64" t="e">
        <f t="shared" si="38"/>
        <v>#DIV/0!</v>
      </c>
      <c r="L118" s="17"/>
      <c r="M118" s="18"/>
      <c r="N118" s="18"/>
    </row>
    <row r="119" spans="1:14" s="3" customFormat="1" ht="38.25" hidden="1" customHeight="1" x14ac:dyDescent="0.2">
      <c r="A119" s="19" t="s">
        <v>111</v>
      </c>
      <c r="B119" s="20" t="s">
        <v>32</v>
      </c>
      <c r="C119" s="20" t="s">
        <v>11</v>
      </c>
      <c r="D119" s="20" t="s">
        <v>108</v>
      </c>
      <c r="E119" s="20" t="s">
        <v>24</v>
      </c>
      <c r="F119" s="20" t="s">
        <v>110</v>
      </c>
      <c r="G119" s="20" t="s">
        <v>112</v>
      </c>
      <c r="H119" s="43">
        <v>0</v>
      </c>
      <c r="I119" s="61">
        <v>0</v>
      </c>
      <c r="J119" s="16">
        <f>J120</f>
        <v>0</v>
      </c>
      <c r="K119" s="64" t="e">
        <f t="shared" si="38"/>
        <v>#DIV/0!</v>
      </c>
      <c r="L119" s="17"/>
      <c r="M119" s="18"/>
      <c r="N119" s="18"/>
    </row>
    <row r="120" spans="1:14" s="3" customFormat="1" ht="12.75" hidden="1" customHeight="1" x14ac:dyDescent="0.2">
      <c r="A120" s="19" t="s">
        <v>113</v>
      </c>
      <c r="B120" s="20" t="s">
        <v>32</v>
      </c>
      <c r="C120" s="20" t="s">
        <v>11</v>
      </c>
      <c r="D120" s="20" t="s">
        <v>108</v>
      </c>
      <c r="E120" s="20" t="s">
        <v>24</v>
      </c>
      <c r="F120" s="20" t="s">
        <v>110</v>
      </c>
      <c r="G120" s="20" t="s">
        <v>114</v>
      </c>
      <c r="H120" s="43">
        <v>0</v>
      </c>
      <c r="I120" s="61">
        <v>0</v>
      </c>
      <c r="J120" s="16"/>
      <c r="K120" s="64" t="e">
        <f t="shared" si="38"/>
        <v>#DIV/0!</v>
      </c>
      <c r="L120" s="17"/>
      <c r="M120" s="18"/>
      <c r="N120" s="18"/>
    </row>
    <row r="121" spans="1:14" s="33" customFormat="1" ht="38.25" x14ac:dyDescent="0.2">
      <c r="A121" s="14" t="s">
        <v>115</v>
      </c>
      <c r="B121" s="15" t="s">
        <v>32</v>
      </c>
      <c r="C121" s="15" t="s">
        <v>12</v>
      </c>
      <c r="D121" s="15" t="s">
        <v>0</v>
      </c>
      <c r="E121" s="41" t="s">
        <v>0</v>
      </c>
      <c r="F121" s="41" t="s">
        <v>0</v>
      </c>
      <c r="G121" s="41" t="s">
        <v>0</v>
      </c>
      <c r="H121" s="30">
        <f>H122+H127+H132+H139+H144+H149+H160+H167</f>
        <v>14737450.23</v>
      </c>
      <c r="I121" s="57">
        <f>I122+I127+I132+I139+I144+I149+I160+I167</f>
        <v>14606591.77</v>
      </c>
      <c r="J121" s="30">
        <f>J122+J127+J132+J139+J144+J149+J160+J167</f>
        <v>2908737.5300000003</v>
      </c>
      <c r="K121" s="63">
        <f t="shared" si="38"/>
        <v>0.19913868860045511</v>
      </c>
      <c r="L121" s="31"/>
      <c r="M121" s="32"/>
      <c r="N121" s="32"/>
    </row>
    <row r="122" spans="1:14" s="33" customFormat="1" ht="38.25" x14ac:dyDescent="0.2">
      <c r="A122" s="14" t="s">
        <v>116</v>
      </c>
      <c r="B122" s="15" t="s">
        <v>32</v>
      </c>
      <c r="C122" s="15" t="s">
        <v>12</v>
      </c>
      <c r="D122" s="15" t="s">
        <v>19</v>
      </c>
      <c r="E122" s="41" t="s">
        <v>0</v>
      </c>
      <c r="F122" s="41" t="s">
        <v>0</v>
      </c>
      <c r="G122" s="41" t="s">
        <v>0</v>
      </c>
      <c r="H122" s="30">
        <f t="shared" ref="H122:I125" si="52">H123</f>
        <v>2851000</v>
      </c>
      <c r="I122" s="57">
        <f t="shared" si="52"/>
        <v>2851000</v>
      </c>
      <c r="J122" s="30">
        <f>J123</f>
        <v>1413584.04</v>
      </c>
      <c r="K122" s="63">
        <f t="shared" si="38"/>
        <v>0.49582042792002806</v>
      </c>
      <c r="L122" s="31"/>
      <c r="M122" s="32"/>
      <c r="N122" s="32"/>
    </row>
    <row r="123" spans="1:14" s="33" customFormat="1" x14ac:dyDescent="0.2">
      <c r="A123" s="14" t="s">
        <v>23</v>
      </c>
      <c r="B123" s="15" t="s">
        <v>32</v>
      </c>
      <c r="C123" s="15" t="s">
        <v>12</v>
      </c>
      <c r="D123" s="15" t="s">
        <v>19</v>
      </c>
      <c r="E123" s="15" t="s">
        <v>24</v>
      </c>
      <c r="F123" s="41" t="s">
        <v>0</v>
      </c>
      <c r="G123" s="41" t="s">
        <v>0</v>
      </c>
      <c r="H123" s="30">
        <f t="shared" si="52"/>
        <v>2851000</v>
      </c>
      <c r="I123" s="57">
        <f t="shared" si="52"/>
        <v>2851000</v>
      </c>
      <c r="J123" s="30">
        <f>J124</f>
        <v>1413584.04</v>
      </c>
      <c r="K123" s="63">
        <f t="shared" si="38"/>
        <v>0.49582042792002806</v>
      </c>
      <c r="L123" s="31"/>
      <c r="M123" s="32"/>
      <c r="N123" s="32"/>
    </row>
    <row r="124" spans="1:14" s="3" customFormat="1" ht="25.5" x14ac:dyDescent="0.2">
      <c r="A124" s="19" t="s">
        <v>117</v>
      </c>
      <c r="B124" s="20" t="s">
        <v>32</v>
      </c>
      <c r="C124" s="20" t="s">
        <v>12</v>
      </c>
      <c r="D124" s="20" t="s">
        <v>19</v>
      </c>
      <c r="E124" s="20" t="s">
        <v>24</v>
      </c>
      <c r="F124" s="20" t="s">
        <v>118</v>
      </c>
      <c r="G124" s="42" t="s">
        <v>0</v>
      </c>
      <c r="H124" s="16">
        <f t="shared" si="52"/>
        <v>2851000</v>
      </c>
      <c r="I124" s="50">
        <v>2851000</v>
      </c>
      <c r="J124" s="16">
        <f>J125</f>
        <v>1413584.04</v>
      </c>
      <c r="K124" s="64">
        <f t="shared" si="38"/>
        <v>0.49582042792002806</v>
      </c>
      <c r="L124" s="17"/>
      <c r="M124" s="18"/>
      <c r="N124" s="18"/>
    </row>
    <row r="125" spans="1:14" s="3" customFormat="1" ht="38.25" x14ac:dyDescent="0.2">
      <c r="A125" s="19" t="s">
        <v>27</v>
      </c>
      <c r="B125" s="20" t="s">
        <v>32</v>
      </c>
      <c r="C125" s="20" t="s">
        <v>12</v>
      </c>
      <c r="D125" s="20" t="s">
        <v>19</v>
      </c>
      <c r="E125" s="20" t="s">
        <v>24</v>
      </c>
      <c r="F125" s="20" t="s">
        <v>118</v>
      </c>
      <c r="G125" s="20" t="s">
        <v>28</v>
      </c>
      <c r="H125" s="16">
        <f t="shared" si="52"/>
        <v>2851000</v>
      </c>
      <c r="I125" s="50">
        <v>2851000</v>
      </c>
      <c r="J125" s="16">
        <f>J126</f>
        <v>1413584.04</v>
      </c>
      <c r="K125" s="64">
        <f t="shared" si="38"/>
        <v>0.49582042792002806</v>
      </c>
      <c r="L125" s="17"/>
      <c r="M125" s="18"/>
      <c r="N125" s="18"/>
    </row>
    <row r="126" spans="1:14" s="3" customFormat="1" ht="38.25" x14ac:dyDescent="0.2">
      <c r="A126" s="19" t="s">
        <v>29</v>
      </c>
      <c r="B126" s="20" t="s">
        <v>32</v>
      </c>
      <c r="C126" s="20" t="s">
        <v>12</v>
      </c>
      <c r="D126" s="20" t="s">
        <v>19</v>
      </c>
      <c r="E126" s="20" t="s">
        <v>24</v>
      </c>
      <c r="F126" s="20" t="s">
        <v>118</v>
      </c>
      <c r="G126" s="20" t="s">
        <v>30</v>
      </c>
      <c r="H126" s="43">
        <v>2851000</v>
      </c>
      <c r="I126" s="61">
        <v>2851000</v>
      </c>
      <c r="J126" s="16">
        <v>1413584.04</v>
      </c>
      <c r="K126" s="64">
        <f t="shared" si="38"/>
        <v>0.49582042792002806</v>
      </c>
      <c r="L126" s="17"/>
      <c r="M126" s="18"/>
      <c r="N126" s="18"/>
    </row>
    <row r="127" spans="1:14" s="33" customFormat="1" ht="38.25" x14ac:dyDescent="0.2">
      <c r="A127" s="14" t="s">
        <v>119</v>
      </c>
      <c r="B127" s="15" t="s">
        <v>32</v>
      </c>
      <c r="C127" s="15" t="s">
        <v>12</v>
      </c>
      <c r="D127" s="15" t="s">
        <v>32</v>
      </c>
      <c r="E127" s="41" t="s">
        <v>0</v>
      </c>
      <c r="F127" s="41" t="s">
        <v>0</v>
      </c>
      <c r="G127" s="41" t="s">
        <v>0</v>
      </c>
      <c r="H127" s="30">
        <f t="shared" ref="H127:I130" si="53">H128</f>
        <v>821800</v>
      </c>
      <c r="I127" s="57">
        <f t="shared" si="53"/>
        <v>821800</v>
      </c>
      <c r="J127" s="30">
        <f>J128</f>
        <v>257871.49</v>
      </c>
      <c r="K127" s="63">
        <f t="shared" si="38"/>
        <v>0.31378862253589679</v>
      </c>
      <c r="L127" s="31"/>
      <c r="M127" s="32"/>
      <c r="N127" s="32"/>
    </row>
    <row r="128" spans="1:14" s="33" customFormat="1" x14ac:dyDescent="0.2">
      <c r="A128" s="14" t="s">
        <v>23</v>
      </c>
      <c r="B128" s="15" t="s">
        <v>32</v>
      </c>
      <c r="C128" s="15" t="s">
        <v>12</v>
      </c>
      <c r="D128" s="15" t="s">
        <v>32</v>
      </c>
      <c r="E128" s="15" t="s">
        <v>24</v>
      </c>
      <c r="F128" s="41" t="s">
        <v>0</v>
      </c>
      <c r="G128" s="41" t="s">
        <v>0</v>
      </c>
      <c r="H128" s="30">
        <f t="shared" si="53"/>
        <v>821800</v>
      </c>
      <c r="I128" s="57">
        <f t="shared" si="53"/>
        <v>821800</v>
      </c>
      <c r="J128" s="30">
        <f>J129</f>
        <v>257871.49</v>
      </c>
      <c r="K128" s="63">
        <f t="shared" si="38"/>
        <v>0.31378862253589679</v>
      </c>
      <c r="L128" s="31"/>
      <c r="M128" s="32"/>
      <c r="N128" s="32"/>
    </row>
    <row r="129" spans="1:14" s="3" customFormat="1" ht="63.75" x14ac:dyDescent="0.2">
      <c r="A129" s="19" t="s">
        <v>120</v>
      </c>
      <c r="B129" s="20" t="s">
        <v>32</v>
      </c>
      <c r="C129" s="20" t="s">
        <v>12</v>
      </c>
      <c r="D129" s="20" t="s">
        <v>32</v>
      </c>
      <c r="E129" s="20" t="s">
        <v>24</v>
      </c>
      <c r="F129" s="20" t="s">
        <v>121</v>
      </c>
      <c r="G129" s="42" t="s">
        <v>0</v>
      </c>
      <c r="H129" s="16">
        <f t="shared" si="53"/>
        <v>821800</v>
      </c>
      <c r="I129" s="50">
        <v>821800</v>
      </c>
      <c r="J129" s="16">
        <f>J130</f>
        <v>257871.49</v>
      </c>
      <c r="K129" s="64">
        <f t="shared" si="38"/>
        <v>0.31378862253589679</v>
      </c>
      <c r="L129" s="17"/>
      <c r="M129" s="18"/>
      <c r="N129" s="18"/>
    </row>
    <row r="130" spans="1:14" s="3" customFormat="1" ht="38.25" x14ac:dyDescent="0.2">
      <c r="A130" s="19" t="s">
        <v>27</v>
      </c>
      <c r="B130" s="20" t="s">
        <v>32</v>
      </c>
      <c r="C130" s="20" t="s">
        <v>12</v>
      </c>
      <c r="D130" s="20" t="s">
        <v>32</v>
      </c>
      <c r="E130" s="20" t="s">
        <v>24</v>
      </c>
      <c r="F130" s="20" t="s">
        <v>121</v>
      </c>
      <c r="G130" s="20" t="s">
        <v>28</v>
      </c>
      <c r="H130" s="16">
        <f t="shared" si="53"/>
        <v>821800</v>
      </c>
      <c r="I130" s="50">
        <v>821800</v>
      </c>
      <c r="J130" s="16">
        <f>J131</f>
        <v>257871.49</v>
      </c>
      <c r="K130" s="64">
        <f t="shared" si="38"/>
        <v>0.31378862253589679</v>
      </c>
      <c r="L130" s="17"/>
      <c r="M130" s="18"/>
      <c r="N130" s="18"/>
    </row>
    <row r="131" spans="1:14" s="3" customFormat="1" ht="38.25" x14ac:dyDescent="0.2">
      <c r="A131" s="19" t="s">
        <v>29</v>
      </c>
      <c r="B131" s="20" t="s">
        <v>32</v>
      </c>
      <c r="C131" s="20" t="s">
        <v>12</v>
      </c>
      <c r="D131" s="20" t="s">
        <v>32</v>
      </c>
      <c r="E131" s="20" t="s">
        <v>24</v>
      </c>
      <c r="F131" s="20" t="s">
        <v>121</v>
      </c>
      <c r="G131" s="20" t="s">
        <v>30</v>
      </c>
      <c r="H131" s="43">
        <v>821800</v>
      </c>
      <c r="I131" s="61">
        <v>821800</v>
      </c>
      <c r="J131" s="16">
        <v>257871.49</v>
      </c>
      <c r="K131" s="64">
        <f t="shared" si="38"/>
        <v>0.31378862253589679</v>
      </c>
      <c r="L131" s="17"/>
      <c r="M131" s="18"/>
      <c r="N131" s="18"/>
    </row>
    <row r="132" spans="1:14" s="33" customFormat="1" ht="25.5" x14ac:dyDescent="0.2">
      <c r="A132" s="14" t="s">
        <v>122</v>
      </c>
      <c r="B132" s="15" t="s">
        <v>32</v>
      </c>
      <c r="C132" s="15" t="s">
        <v>12</v>
      </c>
      <c r="D132" s="15" t="s">
        <v>59</v>
      </c>
      <c r="E132" s="41" t="s">
        <v>0</v>
      </c>
      <c r="F132" s="41" t="s">
        <v>0</v>
      </c>
      <c r="G132" s="41" t="s">
        <v>0</v>
      </c>
      <c r="H132" s="30">
        <f t="shared" ref="H132:I137" si="54">H133</f>
        <v>400000</v>
      </c>
      <c r="I132" s="57">
        <f t="shared" si="54"/>
        <v>400000</v>
      </c>
      <c r="J132" s="30">
        <f>J133</f>
        <v>150000</v>
      </c>
      <c r="K132" s="63">
        <f t="shared" si="38"/>
        <v>0.375</v>
      </c>
      <c r="L132" s="31"/>
      <c r="M132" s="32"/>
      <c r="N132" s="32"/>
    </row>
    <row r="133" spans="1:14" s="33" customFormat="1" x14ac:dyDescent="0.2">
      <c r="A133" s="14" t="s">
        <v>23</v>
      </c>
      <c r="B133" s="15" t="s">
        <v>32</v>
      </c>
      <c r="C133" s="15" t="s">
        <v>12</v>
      </c>
      <c r="D133" s="15" t="s">
        <v>59</v>
      </c>
      <c r="E133" s="15" t="s">
        <v>24</v>
      </c>
      <c r="F133" s="41" t="s">
        <v>0</v>
      </c>
      <c r="G133" s="41" t="s">
        <v>0</v>
      </c>
      <c r="H133" s="30">
        <f t="shared" si="54"/>
        <v>400000</v>
      </c>
      <c r="I133" s="57">
        <f t="shared" si="54"/>
        <v>400000</v>
      </c>
      <c r="J133" s="30">
        <f>J134</f>
        <v>150000</v>
      </c>
      <c r="K133" s="63">
        <f t="shared" si="38"/>
        <v>0.375</v>
      </c>
      <c r="L133" s="31"/>
      <c r="M133" s="32"/>
      <c r="N133" s="32"/>
    </row>
    <row r="134" spans="1:14" s="3" customFormat="1" ht="25.5" x14ac:dyDescent="0.2">
      <c r="A134" s="19" t="s">
        <v>123</v>
      </c>
      <c r="B134" s="20" t="s">
        <v>32</v>
      </c>
      <c r="C134" s="20" t="s">
        <v>12</v>
      </c>
      <c r="D134" s="20" t="s">
        <v>59</v>
      </c>
      <c r="E134" s="20" t="s">
        <v>24</v>
      </c>
      <c r="F134" s="20" t="s">
        <v>124</v>
      </c>
      <c r="G134" s="42" t="s">
        <v>0</v>
      </c>
      <c r="H134" s="16">
        <f t="shared" ref="H134:J134" si="55">H137+H135</f>
        <v>400000</v>
      </c>
      <c r="I134" s="50">
        <v>400000</v>
      </c>
      <c r="J134" s="16">
        <f t="shared" si="55"/>
        <v>150000</v>
      </c>
      <c r="K134" s="64">
        <f t="shared" si="38"/>
        <v>0.375</v>
      </c>
      <c r="L134" s="17"/>
      <c r="M134" s="18"/>
      <c r="N134" s="18"/>
    </row>
    <row r="135" spans="1:14" s="3" customFormat="1" ht="42.75" customHeight="1" x14ac:dyDescent="0.2">
      <c r="A135" s="19" t="s">
        <v>27</v>
      </c>
      <c r="B135" s="20" t="s">
        <v>32</v>
      </c>
      <c r="C135" s="20" t="s">
        <v>12</v>
      </c>
      <c r="D135" s="20" t="s">
        <v>59</v>
      </c>
      <c r="E135" s="20" t="s">
        <v>24</v>
      </c>
      <c r="F135" s="20" t="s">
        <v>124</v>
      </c>
      <c r="G135" s="20">
        <v>200</v>
      </c>
      <c r="H135" s="16">
        <f t="shared" si="54"/>
        <v>100000</v>
      </c>
      <c r="I135" s="50">
        <v>100000</v>
      </c>
      <c r="J135" s="16">
        <f>J136</f>
        <v>0</v>
      </c>
      <c r="K135" s="64">
        <f t="shared" si="38"/>
        <v>0</v>
      </c>
      <c r="L135" s="17"/>
      <c r="M135" s="18"/>
      <c r="N135" s="18"/>
    </row>
    <row r="136" spans="1:14" s="3" customFormat="1" ht="42" customHeight="1" x14ac:dyDescent="0.2">
      <c r="A136" s="19" t="s">
        <v>29</v>
      </c>
      <c r="B136" s="20" t="s">
        <v>32</v>
      </c>
      <c r="C136" s="20" t="s">
        <v>12</v>
      </c>
      <c r="D136" s="20" t="s">
        <v>59</v>
      </c>
      <c r="E136" s="20" t="s">
        <v>24</v>
      </c>
      <c r="F136" s="20" t="s">
        <v>124</v>
      </c>
      <c r="G136" s="20">
        <v>240</v>
      </c>
      <c r="H136" s="43">
        <v>100000</v>
      </c>
      <c r="I136" s="61">
        <v>100000</v>
      </c>
      <c r="J136" s="16">
        <v>0</v>
      </c>
      <c r="K136" s="64">
        <f t="shared" ref="K136:K199" si="56">J136/I136</f>
        <v>0</v>
      </c>
      <c r="L136" s="17"/>
      <c r="M136" s="18"/>
      <c r="N136" s="18"/>
    </row>
    <row r="137" spans="1:14" s="3" customFormat="1" x14ac:dyDescent="0.2">
      <c r="A137" s="19" t="s">
        <v>43</v>
      </c>
      <c r="B137" s="20" t="s">
        <v>32</v>
      </c>
      <c r="C137" s="20" t="s">
        <v>12</v>
      </c>
      <c r="D137" s="20" t="s">
        <v>59</v>
      </c>
      <c r="E137" s="20" t="s">
        <v>24</v>
      </c>
      <c r="F137" s="20" t="s">
        <v>124</v>
      </c>
      <c r="G137" s="20" t="s">
        <v>44</v>
      </c>
      <c r="H137" s="16">
        <f t="shared" si="54"/>
        <v>300000</v>
      </c>
      <c r="I137" s="50">
        <v>300000</v>
      </c>
      <c r="J137" s="16">
        <f>J138</f>
        <v>150000</v>
      </c>
      <c r="K137" s="64">
        <f t="shared" si="56"/>
        <v>0.5</v>
      </c>
      <c r="L137" s="17"/>
      <c r="M137" s="18"/>
      <c r="N137" s="18"/>
    </row>
    <row r="138" spans="1:14" s="3" customFormat="1" ht="63.75" x14ac:dyDescent="0.2">
      <c r="A138" s="19" t="s">
        <v>125</v>
      </c>
      <c r="B138" s="20" t="s">
        <v>32</v>
      </c>
      <c r="C138" s="20" t="s">
        <v>12</v>
      </c>
      <c r="D138" s="20" t="s">
        <v>59</v>
      </c>
      <c r="E138" s="20" t="s">
        <v>24</v>
      </c>
      <c r="F138" s="20" t="s">
        <v>124</v>
      </c>
      <c r="G138" s="20" t="s">
        <v>126</v>
      </c>
      <c r="H138" s="43">
        <v>300000</v>
      </c>
      <c r="I138" s="61">
        <v>300000</v>
      </c>
      <c r="J138" s="16">
        <v>150000</v>
      </c>
      <c r="K138" s="64">
        <f t="shared" si="56"/>
        <v>0.5</v>
      </c>
      <c r="L138" s="17"/>
      <c r="M138" s="18"/>
      <c r="N138" s="18"/>
    </row>
    <row r="139" spans="1:14" s="33" customFormat="1" ht="25.5" x14ac:dyDescent="0.2">
      <c r="A139" s="14" t="s">
        <v>127</v>
      </c>
      <c r="B139" s="15" t="s">
        <v>32</v>
      </c>
      <c r="C139" s="15" t="s">
        <v>12</v>
      </c>
      <c r="D139" s="15" t="s">
        <v>99</v>
      </c>
      <c r="E139" s="41" t="s">
        <v>0</v>
      </c>
      <c r="F139" s="41" t="s">
        <v>0</v>
      </c>
      <c r="G139" s="41" t="s">
        <v>0</v>
      </c>
      <c r="H139" s="30">
        <f t="shared" ref="H139:I142" si="57">H140</f>
        <v>2210434.77</v>
      </c>
      <c r="I139" s="57">
        <f t="shared" si="57"/>
        <v>2210434.77</v>
      </c>
      <c r="J139" s="30">
        <f>J140</f>
        <v>71806.539999999994</v>
      </c>
      <c r="K139" s="63">
        <f t="shared" si="56"/>
        <v>3.2485256282862397E-2</v>
      </c>
      <c r="L139" s="31"/>
      <c r="M139" s="32"/>
      <c r="N139" s="32"/>
    </row>
    <row r="140" spans="1:14" s="33" customFormat="1" x14ac:dyDescent="0.2">
      <c r="A140" s="14" t="s">
        <v>23</v>
      </c>
      <c r="B140" s="15" t="s">
        <v>32</v>
      </c>
      <c r="C140" s="15" t="s">
        <v>12</v>
      </c>
      <c r="D140" s="15" t="s">
        <v>99</v>
      </c>
      <c r="E140" s="15" t="s">
        <v>24</v>
      </c>
      <c r="F140" s="41" t="s">
        <v>0</v>
      </c>
      <c r="G140" s="41" t="s">
        <v>0</v>
      </c>
      <c r="H140" s="30">
        <f t="shared" si="57"/>
        <v>2210434.77</v>
      </c>
      <c r="I140" s="57">
        <f t="shared" si="57"/>
        <v>2210434.77</v>
      </c>
      <c r="J140" s="30">
        <f>J141</f>
        <v>71806.539999999994</v>
      </c>
      <c r="K140" s="63">
        <f t="shared" si="56"/>
        <v>3.2485256282862397E-2</v>
      </c>
      <c r="L140" s="31"/>
      <c r="M140" s="32"/>
      <c r="N140" s="32"/>
    </row>
    <row r="141" spans="1:14" s="3" customFormat="1" ht="25.5" x14ac:dyDescent="0.2">
      <c r="A141" s="19" t="s">
        <v>128</v>
      </c>
      <c r="B141" s="20" t="s">
        <v>32</v>
      </c>
      <c r="C141" s="20" t="s">
        <v>12</v>
      </c>
      <c r="D141" s="20" t="s">
        <v>99</v>
      </c>
      <c r="E141" s="20" t="s">
        <v>24</v>
      </c>
      <c r="F141" s="20" t="s">
        <v>129</v>
      </c>
      <c r="G141" s="42" t="s">
        <v>0</v>
      </c>
      <c r="H141" s="16">
        <f t="shared" si="57"/>
        <v>2210434.77</v>
      </c>
      <c r="I141" s="50">
        <v>2210434.77</v>
      </c>
      <c r="J141" s="16">
        <f>J142</f>
        <v>71806.539999999994</v>
      </c>
      <c r="K141" s="64">
        <f t="shared" si="56"/>
        <v>3.2485256282862397E-2</v>
      </c>
      <c r="L141" s="17"/>
      <c r="M141" s="18"/>
      <c r="N141" s="18"/>
    </row>
    <row r="142" spans="1:14" s="3" customFormat="1" ht="38.25" x14ac:dyDescent="0.2">
      <c r="A142" s="19" t="s">
        <v>27</v>
      </c>
      <c r="B142" s="20" t="s">
        <v>32</v>
      </c>
      <c r="C142" s="20" t="s">
        <v>12</v>
      </c>
      <c r="D142" s="20" t="s">
        <v>99</v>
      </c>
      <c r="E142" s="20" t="s">
        <v>24</v>
      </c>
      <c r="F142" s="20" t="s">
        <v>129</v>
      </c>
      <c r="G142" s="20" t="s">
        <v>28</v>
      </c>
      <c r="H142" s="16">
        <f t="shared" si="57"/>
        <v>2210434.77</v>
      </c>
      <c r="I142" s="50">
        <v>2210434.77</v>
      </c>
      <c r="J142" s="16">
        <f>J143</f>
        <v>71806.539999999994</v>
      </c>
      <c r="K142" s="64">
        <f t="shared" si="56"/>
        <v>3.2485256282862397E-2</v>
      </c>
      <c r="L142" s="17"/>
      <c r="M142" s="18"/>
      <c r="N142" s="18"/>
    </row>
    <row r="143" spans="1:14" ht="38.25" x14ac:dyDescent="0.2">
      <c r="A143" s="13" t="s">
        <v>29</v>
      </c>
      <c r="B143" s="5" t="s">
        <v>32</v>
      </c>
      <c r="C143" s="5" t="s">
        <v>12</v>
      </c>
      <c r="D143" s="5" t="s">
        <v>99</v>
      </c>
      <c r="E143" s="5" t="s">
        <v>24</v>
      </c>
      <c r="F143" s="5" t="s">
        <v>129</v>
      </c>
      <c r="G143" s="5" t="s">
        <v>30</v>
      </c>
      <c r="H143" s="36">
        <v>2210434.77</v>
      </c>
      <c r="I143" s="58">
        <v>2210434.77</v>
      </c>
      <c r="J143" s="10">
        <v>71806.539999999994</v>
      </c>
      <c r="K143" s="64">
        <f t="shared" si="56"/>
        <v>3.2485256282862397E-2</v>
      </c>
      <c r="L143" s="11"/>
      <c r="M143" s="12"/>
      <c r="N143" s="12"/>
    </row>
    <row r="144" spans="1:14" s="25" customFormat="1" ht="25.5" x14ac:dyDescent="0.2">
      <c r="A144" s="8" t="s">
        <v>130</v>
      </c>
      <c r="B144" s="9" t="s">
        <v>32</v>
      </c>
      <c r="C144" s="9" t="s">
        <v>12</v>
      </c>
      <c r="D144" s="9" t="s">
        <v>67</v>
      </c>
      <c r="E144" s="39" t="s">
        <v>0</v>
      </c>
      <c r="F144" s="39" t="s">
        <v>0</v>
      </c>
      <c r="G144" s="39" t="s">
        <v>0</v>
      </c>
      <c r="H144" s="22">
        <f t="shared" ref="H144:I147" si="58">H145</f>
        <v>1300000</v>
      </c>
      <c r="I144" s="51">
        <f t="shared" si="58"/>
        <v>1300000</v>
      </c>
      <c r="J144" s="22">
        <f>J145</f>
        <v>649998</v>
      </c>
      <c r="K144" s="63">
        <f t="shared" si="56"/>
        <v>0.49999846153846156</v>
      </c>
      <c r="L144" s="23"/>
      <c r="M144" s="24"/>
      <c r="N144" s="24"/>
    </row>
    <row r="145" spans="1:14" s="25" customFormat="1" x14ac:dyDescent="0.2">
      <c r="A145" s="8" t="s">
        <v>23</v>
      </c>
      <c r="B145" s="9" t="s">
        <v>32</v>
      </c>
      <c r="C145" s="9" t="s">
        <v>12</v>
      </c>
      <c r="D145" s="9" t="s">
        <v>67</v>
      </c>
      <c r="E145" s="9" t="s">
        <v>24</v>
      </c>
      <c r="F145" s="39" t="s">
        <v>0</v>
      </c>
      <c r="G145" s="39" t="s">
        <v>0</v>
      </c>
      <c r="H145" s="22">
        <f t="shared" si="58"/>
        <v>1300000</v>
      </c>
      <c r="I145" s="51">
        <f t="shared" si="58"/>
        <v>1300000</v>
      </c>
      <c r="J145" s="22">
        <f>J146</f>
        <v>649998</v>
      </c>
      <c r="K145" s="63">
        <f t="shared" si="56"/>
        <v>0.49999846153846156</v>
      </c>
      <c r="L145" s="23"/>
      <c r="M145" s="24"/>
      <c r="N145" s="24"/>
    </row>
    <row r="146" spans="1:14" ht="25.5" x14ac:dyDescent="0.2">
      <c r="A146" s="13" t="s">
        <v>131</v>
      </c>
      <c r="B146" s="5" t="s">
        <v>32</v>
      </c>
      <c r="C146" s="5" t="s">
        <v>12</v>
      </c>
      <c r="D146" s="5" t="s">
        <v>67</v>
      </c>
      <c r="E146" s="5" t="s">
        <v>24</v>
      </c>
      <c r="F146" s="5" t="s">
        <v>132</v>
      </c>
      <c r="G146" s="40" t="s">
        <v>0</v>
      </c>
      <c r="H146" s="10">
        <f t="shared" si="58"/>
        <v>1300000</v>
      </c>
      <c r="I146" s="49">
        <v>1300000</v>
      </c>
      <c r="J146" s="10">
        <f>J147</f>
        <v>649998</v>
      </c>
      <c r="K146" s="64">
        <f t="shared" si="56"/>
        <v>0.49999846153846156</v>
      </c>
      <c r="L146" s="11"/>
      <c r="M146" s="12"/>
      <c r="N146" s="12"/>
    </row>
    <row r="147" spans="1:14" x14ac:dyDescent="0.2">
      <c r="A147" s="13" t="s">
        <v>43</v>
      </c>
      <c r="B147" s="5" t="s">
        <v>32</v>
      </c>
      <c r="C147" s="5" t="s">
        <v>12</v>
      </c>
      <c r="D147" s="5" t="s">
        <v>67</v>
      </c>
      <c r="E147" s="5" t="s">
        <v>24</v>
      </c>
      <c r="F147" s="5" t="s">
        <v>132</v>
      </c>
      <c r="G147" s="5" t="s">
        <v>44</v>
      </c>
      <c r="H147" s="10">
        <f t="shared" si="58"/>
        <v>1300000</v>
      </c>
      <c r="I147" s="49">
        <v>1300000</v>
      </c>
      <c r="J147" s="10">
        <f>J148</f>
        <v>649998</v>
      </c>
      <c r="K147" s="64">
        <f t="shared" si="56"/>
        <v>0.49999846153846156</v>
      </c>
      <c r="L147" s="11"/>
      <c r="M147" s="12"/>
      <c r="N147" s="12"/>
    </row>
    <row r="148" spans="1:14" ht="63.75" x14ac:dyDescent="0.2">
      <c r="A148" s="13" t="s">
        <v>125</v>
      </c>
      <c r="B148" s="5" t="s">
        <v>32</v>
      </c>
      <c r="C148" s="5" t="s">
        <v>12</v>
      </c>
      <c r="D148" s="5" t="s">
        <v>67</v>
      </c>
      <c r="E148" s="5" t="s">
        <v>24</v>
      </c>
      <c r="F148" s="5" t="s">
        <v>132</v>
      </c>
      <c r="G148" s="5" t="s">
        <v>126</v>
      </c>
      <c r="H148" s="36">
        <v>1300000</v>
      </c>
      <c r="I148" s="58">
        <v>1300000</v>
      </c>
      <c r="J148" s="10">
        <v>649998</v>
      </c>
      <c r="K148" s="64">
        <f t="shared" si="56"/>
        <v>0.49999846153846156</v>
      </c>
      <c r="L148" s="11"/>
      <c r="M148" s="12"/>
      <c r="N148" s="12"/>
    </row>
    <row r="149" spans="1:14" s="25" customFormat="1" ht="25.5" x14ac:dyDescent="0.2">
      <c r="A149" s="8" t="s">
        <v>133</v>
      </c>
      <c r="B149" s="9" t="s">
        <v>32</v>
      </c>
      <c r="C149" s="9" t="s">
        <v>12</v>
      </c>
      <c r="D149" s="9" t="s">
        <v>71</v>
      </c>
      <c r="E149" s="39" t="s">
        <v>0</v>
      </c>
      <c r="F149" s="39" t="s">
        <v>0</v>
      </c>
      <c r="G149" s="39" t="s">
        <v>0</v>
      </c>
      <c r="H149" s="22">
        <f t="shared" ref="H149:I158" si="59">H150</f>
        <v>3180725.46</v>
      </c>
      <c r="I149" s="51">
        <f t="shared" si="59"/>
        <v>3180725.46</v>
      </c>
      <c r="J149" s="22">
        <f>J150</f>
        <v>365477.46</v>
      </c>
      <c r="K149" s="63">
        <f t="shared" si="56"/>
        <v>0.11490380562426787</v>
      </c>
      <c r="L149" s="23"/>
      <c r="M149" s="24"/>
      <c r="N149" s="24"/>
    </row>
    <row r="150" spans="1:14" s="25" customFormat="1" x14ac:dyDescent="0.2">
      <c r="A150" s="8" t="s">
        <v>23</v>
      </c>
      <c r="B150" s="9" t="s">
        <v>32</v>
      </c>
      <c r="C150" s="9" t="s">
        <v>12</v>
      </c>
      <c r="D150" s="9" t="s">
        <v>71</v>
      </c>
      <c r="E150" s="9" t="s">
        <v>24</v>
      </c>
      <c r="F150" s="39" t="s">
        <v>0</v>
      </c>
      <c r="G150" s="39" t="s">
        <v>0</v>
      </c>
      <c r="H150" s="22">
        <f t="shared" ref="H150:J150" si="60">H154+H151+H157</f>
        <v>3180725.46</v>
      </c>
      <c r="I150" s="51">
        <f t="shared" ref="I150" si="61">I154+I151+I157</f>
        <v>3180725.46</v>
      </c>
      <c r="J150" s="22">
        <f t="shared" si="60"/>
        <v>365477.46</v>
      </c>
      <c r="K150" s="63">
        <f t="shared" si="56"/>
        <v>0.11490380562426787</v>
      </c>
      <c r="L150" s="23"/>
      <c r="M150" s="24"/>
      <c r="N150" s="24"/>
    </row>
    <row r="151" spans="1:14" ht="69.75" customHeight="1" x14ac:dyDescent="0.2">
      <c r="A151" s="13" t="s">
        <v>283</v>
      </c>
      <c r="B151" s="5" t="s">
        <v>32</v>
      </c>
      <c r="C151" s="5" t="s">
        <v>12</v>
      </c>
      <c r="D151" s="5" t="s">
        <v>71</v>
      </c>
      <c r="E151" s="5" t="s">
        <v>24</v>
      </c>
      <c r="F151" s="5">
        <v>13300</v>
      </c>
      <c r="G151" s="40" t="s">
        <v>0</v>
      </c>
      <c r="H151" s="10">
        <f t="shared" si="59"/>
        <v>339685.46</v>
      </c>
      <c r="I151" s="49">
        <v>339685.46</v>
      </c>
      <c r="J151" s="10">
        <f>J152</f>
        <v>339685.46</v>
      </c>
      <c r="K151" s="64">
        <f t="shared" si="56"/>
        <v>1</v>
      </c>
      <c r="L151" s="11"/>
      <c r="M151" s="12"/>
      <c r="N151" s="12"/>
    </row>
    <row r="152" spans="1:14" ht="38.25" x14ac:dyDescent="0.2">
      <c r="A152" s="13" t="s">
        <v>27</v>
      </c>
      <c r="B152" s="5" t="s">
        <v>32</v>
      </c>
      <c r="C152" s="5" t="s">
        <v>12</v>
      </c>
      <c r="D152" s="5" t="s">
        <v>71</v>
      </c>
      <c r="E152" s="5" t="s">
        <v>24</v>
      </c>
      <c r="F152" s="5">
        <v>13300</v>
      </c>
      <c r="G152" s="5" t="s">
        <v>28</v>
      </c>
      <c r="H152" s="10">
        <f t="shared" si="59"/>
        <v>339685.46</v>
      </c>
      <c r="I152" s="49">
        <v>339685.46</v>
      </c>
      <c r="J152" s="10">
        <f>J153</f>
        <v>339685.46</v>
      </c>
      <c r="K152" s="64">
        <f t="shared" si="56"/>
        <v>1</v>
      </c>
      <c r="L152" s="11"/>
      <c r="M152" s="12"/>
      <c r="N152" s="12"/>
    </row>
    <row r="153" spans="1:14" ht="38.25" x14ac:dyDescent="0.2">
      <c r="A153" s="13" t="s">
        <v>29</v>
      </c>
      <c r="B153" s="5" t="s">
        <v>32</v>
      </c>
      <c r="C153" s="5" t="s">
        <v>12</v>
      </c>
      <c r="D153" s="5" t="s">
        <v>71</v>
      </c>
      <c r="E153" s="5" t="s">
        <v>24</v>
      </c>
      <c r="F153" s="5">
        <v>13300</v>
      </c>
      <c r="G153" s="5" t="s">
        <v>30</v>
      </c>
      <c r="H153" s="36">
        <v>339685.46</v>
      </c>
      <c r="I153" s="58">
        <v>339685.46</v>
      </c>
      <c r="J153" s="10">
        <v>339685.46</v>
      </c>
      <c r="K153" s="64">
        <f t="shared" si="56"/>
        <v>1</v>
      </c>
      <c r="L153" s="11"/>
      <c r="M153" s="12"/>
      <c r="N153" s="12"/>
    </row>
    <row r="154" spans="1:14" x14ac:dyDescent="0.2">
      <c r="A154" s="13" t="s">
        <v>134</v>
      </c>
      <c r="B154" s="5" t="s">
        <v>32</v>
      </c>
      <c r="C154" s="5" t="s">
        <v>12</v>
      </c>
      <c r="D154" s="5" t="s">
        <v>71</v>
      </c>
      <c r="E154" s="5" t="s">
        <v>24</v>
      </c>
      <c r="F154" s="5" t="s">
        <v>135</v>
      </c>
      <c r="G154" s="40" t="s">
        <v>0</v>
      </c>
      <c r="H154" s="10">
        <f t="shared" si="59"/>
        <v>341040</v>
      </c>
      <c r="I154" s="49">
        <v>341040</v>
      </c>
      <c r="J154" s="10">
        <f>J155</f>
        <v>25792</v>
      </c>
      <c r="K154" s="64">
        <f t="shared" si="56"/>
        <v>7.5627492376260846E-2</v>
      </c>
      <c r="L154" s="11"/>
      <c r="M154" s="12"/>
      <c r="N154" s="12"/>
    </row>
    <row r="155" spans="1:14" ht="38.25" x14ac:dyDescent="0.2">
      <c r="A155" s="13" t="s">
        <v>27</v>
      </c>
      <c r="B155" s="5" t="s">
        <v>32</v>
      </c>
      <c r="C155" s="5" t="s">
        <v>12</v>
      </c>
      <c r="D155" s="5" t="s">
        <v>71</v>
      </c>
      <c r="E155" s="5" t="s">
        <v>24</v>
      </c>
      <c r="F155" s="5" t="s">
        <v>135</v>
      </c>
      <c r="G155" s="5" t="s">
        <v>28</v>
      </c>
      <c r="H155" s="10">
        <f t="shared" si="59"/>
        <v>341040</v>
      </c>
      <c r="I155" s="49">
        <v>341040</v>
      </c>
      <c r="J155" s="10">
        <f>J156</f>
        <v>25792</v>
      </c>
      <c r="K155" s="64">
        <f t="shared" si="56"/>
        <v>7.5627492376260846E-2</v>
      </c>
      <c r="L155" s="11"/>
      <c r="M155" s="12"/>
      <c r="N155" s="12"/>
    </row>
    <row r="156" spans="1:14" ht="38.25" x14ac:dyDescent="0.2">
      <c r="A156" s="13" t="s">
        <v>29</v>
      </c>
      <c r="B156" s="5" t="s">
        <v>32</v>
      </c>
      <c r="C156" s="5" t="s">
        <v>12</v>
      </c>
      <c r="D156" s="5" t="s">
        <v>71</v>
      </c>
      <c r="E156" s="5" t="s">
        <v>24</v>
      </c>
      <c r="F156" s="5" t="s">
        <v>135</v>
      </c>
      <c r="G156" s="5" t="s">
        <v>30</v>
      </c>
      <c r="H156" s="36">
        <v>341040</v>
      </c>
      <c r="I156" s="58">
        <v>341040</v>
      </c>
      <c r="J156" s="10">
        <v>25792</v>
      </c>
      <c r="K156" s="64">
        <f t="shared" si="56"/>
        <v>7.5627492376260846E-2</v>
      </c>
      <c r="L156" s="11"/>
      <c r="M156" s="12"/>
      <c r="N156" s="12"/>
    </row>
    <row r="157" spans="1:14" ht="38.25" x14ac:dyDescent="0.2">
      <c r="A157" s="13" t="s">
        <v>284</v>
      </c>
      <c r="B157" s="5" t="s">
        <v>32</v>
      </c>
      <c r="C157" s="5" t="s">
        <v>12</v>
      </c>
      <c r="D157" s="5" t="s">
        <v>71</v>
      </c>
      <c r="E157" s="5" t="s">
        <v>24</v>
      </c>
      <c r="F157" s="5" t="s">
        <v>285</v>
      </c>
      <c r="G157" s="40" t="s">
        <v>0</v>
      </c>
      <c r="H157" s="10">
        <f t="shared" si="59"/>
        <v>2500000</v>
      </c>
      <c r="I157" s="49">
        <v>2500000</v>
      </c>
      <c r="J157" s="10">
        <f>J158</f>
        <v>0</v>
      </c>
      <c r="K157" s="64">
        <f t="shared" si="56"/>
        <v>0</v>
      </c>
      <c r="L157" s="11"/>
      <c r="M157" s="12"/>
      <c r="N157" s="12"/>
    </row>
    <row r="158" spans="1:14" ht="38.25" x14ac:dyDescent="0.2">
      <c r="A158" s="13" t="s">
        <v>27</v>
      </c>
      <c r="B158" s="5" t="s">
        <v>32</v>
      </c>
      <c r="C158" s="5" t="s">
        <v>12</v>
      </c>
      <c r="D158" s="5" t="s">
        <v>71</v>
      </c>
      <c r="E158" s="5" t="s">
        <v>24</v>
      </c>
      <c r="F158" s="5" t="s">
        <v>285</v>
      </c>
      <c r="G158" s="5" t="s">
        <v>28</v>
      </c>
      <c r="H158" s="10">
        <f t="shared" si="59"/>
        <v>2500000</v>
      </c>
      <c r="I158" s="49">
        <v>2500000</v>
      </c>
      <c r="J158" s="10">
        <f>J159</f>
        <v>0</v>
      </c>
      <c r="K158" s="64">
        <f t="shared" si="56"/>
        <v>0</v>
      </c>
      <c r="L158" s="11"/>
      <c r="M158" s="12"/>
      <c r="N158" s="12"/>
    </row>
    <row r="159" spans="1:14" ht="38.25" x14ac:dyDescent="0.2">
      <c r="A159" s="13" t="s">
        <v>29</v>
      </c>
      <c r="B159" s="5" t="s">
        <v>32</v>
      </c>
      <c r="C159" s="5" t="s">
        <v>12</v>
      </c>
      <c r="D159" s="5" t="s">
        <v>71</v>
      </c>
      <c r="E159" s="5" t="s">
        <v>24</v>
      </c>
      <c r="F159" s="5" t="s">
        <v>285</v>
      </c>
      <c r="G159" s="5" t="s">
        <v>30</v>
      </c>
      <c r="H159" s="36">
        <v>2500000</v>
      </c>
      <c r="I159" s="58">
        <v>2500000</v>
      </c>
      <c r="J159" s="10">
        <v>0</v>
      </c>
      <c r="K159" s="64">
        <f t="shared" si="56"/>
        <v>0</v>
      </c>
      <c r="L159" s="11"/>
      <c r="M159" s="12"/>
      <c r="N159" s="12"/>
    </row>
    <row r="160" spans="1:14" s="25" customFormat="1" ht="38.25" x14ac:dyDescent="0.2">
      <c r="A160" s="8" t="s">
        <v>136</v>
      </c>
      <c r="B160" s="9" t="s">
        <v>32</v>
      </c>
      <c r="C160" s="9" t="s">
        <v>12</v>
      </c>
      <c r="D160" s="9" t="s">
        <v>79</v>
      </c>
      <c r="E160" s="39" t="s">
        <v>0</v>
      </c>
      <c r="F160" s="39" t="s">
        <v>0</v>
      </c>
      <c r="G160" s="39" t="s">
        <v>0</v>
      </c>
      <c r="H160" s="22">
        <f t="shared" ref="H160:I161" si="62">H161</f>
        <v>460990</v>
      </c>
      <c r="I160" s="51">
        <f t="shared" si="62"/>
        <v>460990</v>
      </c>
      <c r="J160" s="22">
        <f>J161</f>
        <v>0</v>
      </c>
      <c r="K160" s="63">
        <f t="shared" si="56"/>
        <v>0</v>
      </c>
      <c r="L160" s="23"/>
      <c r="M160" s="24"/>
      <c r="N160" s="24"/>
    </row>
    <row r="161" spans="1:14" s="25" customFormat="1" x14ac:dyDescent="0.2">
      <c r="A161" s="8" t="s">
        <v>23</v>
      </c>
      <c r="B161" s="9" t="s">
        <v>32</v>
      </c>
      <c r="C161" s="9" t="s">
        <v>12</v>
      </c>
      <c r="D161" s="9" t="s">
        <v>79</v>
      </c>
      <c r="E161" s="9" t="s">
        <v>24</v>
      </c>
      <c r="F161" s="39" t="s">
        <v>0</v>
      </c>
      <c r="G161" s="39" t="s">
        <v>0</v>
      </c>
      <c r="H161" s="22">
        <f t="shared" si="62"/>
        <v>460990</v>
      </c>
      <c r="I161" s="51">
        <f t="shared" si="62"/>
        <v>460990</v>
      </c>
      <c r="J161" s="22">
        <f>J162</f>
        <v>0</v>
      </c>
      <c r="K161" s="63">
        <f t="shared" si="56"/>
        <v>0</v>
      </c>
      <c r="L161" s="23"/>
      <c r="M161" s="24"/>
      <c r="N161" s="24"/>
    </row>
    <row r="162" spans="1:14" ht="38.25" x14ac:dyDescent="0.2">
      <c r="A162" s="13" t="s">
        <v>137</v>
      </c>
      <c r="B162" s="5" t="s">
        <v>32</v>
      </c>
      <c r="C162" s="5" t="s">
        <v>12</v>
      </c>
      <c r="D162" s="5" t="s">
        <v>79</v>
      </c>
      <c r="E162" s="5" t="s">
        <v>24</v>
      </c>
      <c r="F162" s="5" t="s">
        <v>138</v>
      </c>
      <c r="G162" s="40" t="s">
        <v>0</v>
      </c>
      <c r="H162" s="10">
        <f t="shared" ref="H162" si="63">H163+H165</f>
        <v>460990</v>
      </c>
      <c r="I162" s="49">
        <v>460990</v>
      </c>
      <c r="J162" s="10">
        <f>J163+J165</f>
        <v>0</v>
      </c>
      <c r="K162" s="64">
        <f t="shared" si="56"/>
        <v>0</v>
      </c>
      <c r="L162" s="11"/>
      <c r="M162" s="12"/>
      <c r="N162" s="12"/>
    </row>
    <row r="163" spans="1:14" ht="38.25" x14ac:dyDescent="0.2">
      <c r="A163" s="13" t="s">
        <v>27</v>
      </c>
      <c r="B163" s="5" t="s">
        <v>32</v>
      </c>
      <c r="C163" s="5" t="s">
        <v>12</v>
      </c>
      <c r="D163" s="5" t="s">
        <v>79</v>
      </c>
      <c r="E163" s="5" t="s">
        <v>24</v>
      </c>
      <c r="F163" s="5" t="s">
        <v>138</v>
      </c>
      <c r="G163" s="5" t="s">
        <v>28</v>
      </c>
      <c r="H163" s="10">
        <f t="shared" ref="H163" si="64">H164</f>
        <v>112000</v>
      </c>
      <c r="I163" s="49">
        <v>112000</v>
      </c>
      <c r="J163" s="10">
        <f>J164</f>
        <v>0</v>
      </c>
      <c r="K163" s="64">
        <f t="shared" si="56"/>
        <v>0</v>
      </c>
      <c r="L163" s="11"/>
      <c r="M163" s="12"/>
      <c r="N163" s="12"/>
    </row>
    <row r="164" spans="1:14" ht="38.25" x14ac:dyDescent="0.2">
      <c r="A164" s="13" t="s">
        <v>29</v>
      </c>
      <c r="B164" s="5" t="s">
        <v>32</v>
      </c>
      <c r="C164" s="5" t="s">
        <v>12</v>
      </c>
      <c r="D164" s="5" t="s">
        <v>79</v>
      </c>
      <c r="E164" s="5" t="s">
        <v>24</v>
      </c>
      <c r="F164" s="5" t="s">
        <v>138</v>
      </c>
      <c r="G164" s="5" t="s">
        <v>30</v>
      </c>
      <c r="H164" s="36">
        <v>112000</v>
      </c>
      <c r="I164" s="58">
        <v>112000</v>
      </c>
      <c r="J164" s="10">
        <v>0</v>
      </c>
      <c r="K164" s="64">
        <f t="shared" si="56"/>
        <v>0</v>
      </c>
      <c r="L164" s="11"/>
      <c r="M164" s="12"/>
      <c r="N164" s="12"/>
    </row>
    <row r="165" spans="1:14" ht="38.25" x14ac:dyDescent="0.2">
      <c r="A165" s="13" t="s">
        <v>111</v>
      </c>
      <c r="B165" s="5" t="s">
        <v>32</v>
      </c>
      <c r="C165" s="5" t="s">
        <v>12</v>
      </c>
      <c r="D165" s="5" t="s">
        <v>79</v>
      </c>
      <c r="E165" s="5" t="s">
        <v>24</v>
      </c>
      <c r="F165" s="5" t="s">
        <v>138</v>
      </c>
      <c r="G165" s="5" t="s">
        <v>112</v>
      </c>
      <c r="H165" s="10">
        <f t="shared" ref="H165" si="65">H166</f>
        <v>348990</v>
      </c>
      <c r="I165" s="49">
        <v>348990</v>
      </c>
      <c r="J165" s="10">
        <f>J166</f>
        <v>0</v>
      </c>
      <c r="K165" s="64">
        <f t="shared" si="56"/>
        <v>0</v>
      </c>
      <c r="L165" s="11"/>
      <c r="M165" s="12"/>
      <c r="N165" s="12"/>
    </row>
    <row r="166" spans="1:14" x14ac:dyDescent="0.2">
      <c r="A166" s="13" t="s">
        <v>113</v>
      </c>
      <c r="B166" s="5" t="s">
        <v>32</v>
      </c>
      <c r="C166" s="5" t="s">
        <v>12</v>
      </c>
      <c r="D166" s="5" t="s">
        <v>79</v>
      </c>
      <c r="E166" s="5" t="s">
        <v>24</v>
      </c>
      <c r="F166" s="5" t="s">
        <v>138</v>
      </c>
      <c r="G166" s="5" t="s">
        <v>114</v>
      </c>
      <c r="H166" s="36">
        <v>348990</v>
      </c>
      <c r="I166" s="58">
        <v>348990</v>
      </c>
      <c r="J166" s="10">
        <v>0</v>
      </c>
      <c r="K166" s="64">
        <f t="shared" si="56"/>
        <v>0</v>
      </c>
      <c r="L166" s="11"/>
      <c r="M166" s="12"/>
      <c r="N166" s="12"/>
    </row>
    <row r="167" spans="1:14" s="25" customFormat="1" x14ac:dyDescent="0.2">
      <c r="A167" s="8" t="s">
        <v>139</v>
      </c>
      <c r="B167" s="9" t="s">
        <v>32</v>
      </c>
      <c r="C167" s="9" t="s">
        <v>12</v>
      </c>
      <c r="D167" s="9" t="s">
        <v>83</v>
      </c>
      <c r="E167" s="39" t="s">
        <v>0</v>
      </c>
      <c r="F167" s="39" t="s">
        <v>0</v>
      </c>
      <c r="G167" s="39" t="s">
        <v>0</v>
      </c>
      <c r="H167" s="22">
        <f t="shared" ref="H167:I170" si="66">H168</f>
        <v>3512500</v>
      </c>
      <c r="I167" s="51">
        <f t="shared" si="66"/>
        <v>3381641.54</v>
      </c>
      <c r="J167" s="22">
        <f>J168</f>
        <v>0</v>
      </c>
      <c r="K167" s="63">
        <f t="shared" si="56"/>
        <v>0</v>
      </c>
      <c r="L167" s="23"/>
      <c r="M167" s="24"/>
      <c r="N167" s="24"/>
    </row>
    <row r="168" spans="1:14" s="25" customFormat="1" x14ac:dyDescent="0.2">
      <c r="A168" s="8" t="s">
        <v>23</v>
      </c>
      <c r="B168" s="9" t="s">
        <v>32</v>
      </c>
      <c r="C168" s="9" t="s">
        <v>12</v>
      </c>
      <c r="D168" s="9" t="s">
        <v>83</v>
      </c>
      <c r="E168" s="9" t="s">
        <v>24</v>
      </c>
      <c r="F168" s="39" t="s">
        <v>0</v>
      </c>
      <c r="G168" s="39" t="s">
        <v>0</v>
      </c>
      <c r="H168" s="22">
        <f t="shared" si="66"/>
        <v>3512500</v>
      </c>
      <c r="I168" s="51">
        <f t="shared" si="66"/>
        <v>3381641.54</v>
      </c>
      <c r="J168" s="22">
        <f>J169</f>
        <v>0</v>
      </c>
      <c r="K168" s="63">
        <f t="shared" si="56"/>
        <v>0</v>
      </c>
      <c r="L168" s="23"/>
      <c r="M168" s="24"/>
      <c r="N168" s="24"/>
    </row>
    <row r="169" spans="1:14" ht="25.5" x14ac:dyDescent="0.2">
      <c r="A169" s="13" t="s">
        <v>140</v>
      </c>
      <c r="B169" s="5" t="s">
        <v>32</v>
      </c>
      <c r="C169" s="5" t="s">
        <v>12</v>
      </c>
      <c r="D169" s="5" t="s">
        <v>83</v>
      </c>
      <c r="E169" s="5" t="s">
        <v>24</v>
      </c>
      <c r="F169" s="5" t="s">
        <v>141</v>
      </c>
      <c r="G169" s="40" t="s">
        <v>0</v>
      </c>
      <c r="H169" s="10">
        <f t="shared" si="66"/>
        <v>3512500</v>
      </c>
      <c r="I169" s="49">
        <v>3381641.54</v>
      </c>
      <c r="J169" s="10">
        <f>J170</f>
        <v>0</v>
      </c>
      <c r="K169" s="64">
        <f t="shared" si="56"/>
        <v>0</v>
      </c>
      <c r="L169" s="11"/>
      <c r="M169" s="12"/>
      <c r="N169" s="12"/>
    </row>
    <row r="170" spans="1:14" ht="38.25" x14ac:dyDescent="0.2">
      <c r="A170" s="13" t="s">
        <v>111</v>
      </c>
      <c r="B170" s="5" t="s">
        <v>32</v>
      </c>
      <c r="C170" s="5" t="s">
        <v>12</v>
      </c>
      <c r="D170" s="5" t="s">
        <v>83</v>
      </c>
      <c r="E170" s="5" t="s">
        <v>24</v>
      </c>
      <c r="F170" s="5" t="s">
        <v>141</v>
      </c>
      <c r="G170" s="5" t="s">
        <v>112</v>
      </c>
      <c r="H170" s="10">
        <f t="shared" si="66"/>
        <v>3512500</v>
      </c>
      <c r="I170" s="49">
        <v>3381641.54</v>
      </c>
      <c r="J170" s="10">
        <f>J171</f>
        <v>0</v>
      </c>
      <c r="K170" s="64">
        <f t="shared" si="56"/>
        <v>0</v>
      </c>
      <c r="L170" s="11"/>
      <c r="M170" s="12"/>
      <c r="N170" s="12"/>
    </row>
    <row r="171" spans="1:14" x14ac:dyDescent="0.2">
      <c r="A171" s="13" t="s">
        <v>113</v>
      </c>
      <c r="B171" s="5" t="s">
        <v>32</v>
      </c>
      <c r="C171" s="5" t="s">
        <v>12</v>
      </c>
      <c r="D171" s="5" t="s">
        <v>83</v>
      </c>
      <c r="E171" s="5" t="s">
        <v>24</v>
      </c>
      <c r="F171" s="5" t="s">
        <v>141</v>
      </c>
      <c r="G171" s="5" t="s">
        <v>114</v>
      </c>
      <c r="H171" s="36">
        <v>3512500</v>
      </c>
      <c r="I171" s="58">
        <v>3381641.54</v>
      </c>
      <c r="J171" s="10">
        <v>0</v>
      </c>
      <c r="K171" s="64">
        <f t="shared" si="56"/>
        <v>0</v>
      </c>
      <c r="L171" s="11"/>
      <c r="M171" s="12"/>
      <c r="N171" s="12"/>
    </row>
    <row r="172" spans="1:14" s="25" customFormat="1" ht="102" x14ac:dyDescent="0.2">
      <c r="A172" s="8" t="s">
        <v>142</v>
      </c>
      <c r="B172" s="9" t="s">
        <v>32</v>
      </c>
      <c r="C172" s="9" t="s">
        <v>13</v>
      </c>
      <c r="D172" s="9" t="s">
        <v>0</v>
      </c>
      <c r="E172" s="39" t="s">
        <v>0</v>
      </c>
      <c r="F172" s="39" t="s">
        <v>0</v>
      </c>
      <c r="G172" s="39" t="s">
        <v>0</v>
      </c>
      <c r="H172" s="22">
        <f>H173+H199+H204+H209+H214+H223+H228+H233+H238+H243</f>
        <v>173088967.81</v>
      </c>
      <c r="I172" s="51">
        <f>I173+I199+I204+I209+I214+I223+I228+I233+I238+I243</f>
        <v>182216917.81</v>
      </c>
      <c r="J172" s="22">
        <f>J173+J199+J204+J209+J214+J223+J228+J233+J238+J243</f>
        <v>91786662.439999983</v>
      </c>
      <c r="K172" s="63">
        <f t="shared" si="56"/>
        <v>0.5037219570122855</v>
      </c>
      <c r="L172" s="23"/>
      <c r="M172" s="24"/>
      <c r="N172" s="24"/>
    </row>
    <row r="173" spans="1:14" s="25" customFormat="1" ht="51" x14ac:dyDescent="0.2">
      <c r="A173" s="8" t="s">
        <v>143</v>
      </c>
      <c r="B173" s="9" t="s">
        <v>32</v>
      </c>
      <c r="C173" s="9" t="s">
        <v>13</v>
      </c>
      <c r="D173" s="9" t="s">
        <v>19</v>
      </c>
      <c r="E173" s="39" t="s">
        <v>0</v>
      </c>
      <c r="F173" s="39" t="s">
        <v>0</v>
      </c>
      <c r="G173" s="39" t="s">
        <v>0</v>
      </c>
      <c r="H173" s="22">
        <f t="shared" ref="H173:I173" si="67">H174</f>
        <v>152990761.05000001</v>
      </c>
      <c r="I173" s="51">
        <f t="shared" si="67"/>
        <v>152990761.05000001</v>
      </c>
      <c r="J173" s="22">
        <f>J174</f>
        <v>81531204.849999994</v>
      </c>
      <c r="K173" s="63">
        <f t="shared" si="56"/>
        <v>0.53291587211174274</v>
      </c>
      <c r="L173" s="23"/>
      <c r="M173" s="24"/>
      <c r="N173" s="24"/>
    </row>
    <row r="174" spans="1:14" s="25" customFormat="1" x14ac:dyDescent="0.2">
      <c r="A174" s="8" t="s">
        <v>23</v>
      </c>
      <c r="B174" s="9" t="s">
        <v>32</v>
      </c>
      <c r="C174" s="9" t="s">
        <v>13</v>
      </c>
      <c r="D174" s="9" t="s">
        <v>19</v>
      </c>
      <c r="E174" s="9" t="s">
        <v>24</v>
      </c>
      <c r="F174" s="39" t="s">
        <v>0</v>
      </c>
      <c r="G174" s="39" t="s">
        <v>0</v>
      </c>
      <c r="H174" s="22">
        <f>H175+H178+H181+H184+H187+H190+H193+H196</f>
        <v>152990761.05000001</v>
      </c>
      <c r="I174" s="51">
        <f>I175+I178+I181+I184+I187+I190+I193+I196</f>
        <v>152990761.05000001</v>
      </c>
      <c r="J174" s="22">
        <f>J175+J178+J181+J184+J187+J190+J193+J196</f>
        <v>81531204.849999994</v>
      </c>
      <c r="K174" s="63">
        <f t="shared" si="56"/>
        <v>0.53291587211174274</v>
      </c>
      <c r="L174" s="23"/>
      <c r="M174" s="24"/>
      <c r="N174" s="24"/>
    </row>
    <row r="175" spans="1:14" ht="102" x14ac:dyDescent="0.2">
      <c r="A175" s="13" t="s">
        <v>144</v>
      </c>
      <c r="B175" s="5" t="s">
        <v>32</v>
      </c>
      <c r="C175" s="5" t="s">
        <v>13</v>
      </c>
      <c r="D175" s="5" t="s">
        <v>19</v>
      </c>
      <c r="E175" s="5" t="s">
        <v>24</v>
      </c>
      <c r="F175" s="5" t="s">
        <v>145</v>
      </c>
      <c r="G175" s="40" t="s">
        <v>0</v>
      </c>
      <c r="H175" s="10">
        <f t="shared" ref="H175:H176" si="68">H176</f>
        <v>48418472</v>
      </c>
      <c r="I175" s="49">
        <v>48418472</v>
      </c>
      <c r="J175" s="10">
        <f>J176</f>
        <v>25861853</v>
      </c>
      <c r="K175" s="64">
        <f t="shared" si="56"/>
        <v>0.53413195278033554</v>
      </c>
      <c r="L175" s="11"/>
      <c r="M175" s="12"/>
      <c r="N175" s="12"/>
    </row>
    <row r="176" spans="1:14" ht="38.25" x14ac:dyDescent="0.2">
      <c r="A176" s="13" t="s">
        <v>62</v>
      </c>
      <c r="B176" s="5" t="s">
        <v>32</v>
      </c>
      <c r="C176" s="5" t="s">
        <v>13</v>
      </c>
      <c r="D176" s="5" t="s">
        <v>19</v>
      </c>
      <c r="E176" s="5" t="s">
        <v>24</v>
      </c>
      <c r="F176" s="5" t="s">
        <v>145</v>
      </c>
      <c r="G176" s="5" t="s">
        <v>63</v>
      </c>
      <c r="H176" s="10">
        <f t="shared" si="68"/>
        <v>48418472</v>
      </c>
      <c r="I176" s="49">
        <v>48418472</v>
      </c>
      <c r="J176" s="10">
        <f>J177</f>
        <v>25861853</v>
      </c>
      <c r="K176" s="64">
        <f t="shared" si="56"/>
        <v>0.53413195278033554</v>
      </c>
      <c r="L176" s="11"/>
      <c r="M176" s="12"/>
      <c r="N176" s="12"/>
    </row>
    <row r="177" spans="1:14" x14ac:dyDescent="0.2">
      <c r="A177" s="13" t="s">
        <v>64</v>
      </c>
      <c r="B177" s="5" t="s">
        <v>32</v>
      </c>
      <c r="C177" s="5" t="s">
        <v>13</v>
      </c>
      <c r="D177" s="5" t="s">
        <v>19</v>
      </c>
      <c r="E177" s="5" t="s">
        <v>24</v>
      </c>
      <c r="F177" s="5" t="s">
        <v>145</v>
      </c>
      <c r="G177" s="5" t="s">
        <v>65</v>
      </c>
      <c r="H177" s="36">
        <v>48418472</v>
      </c>
      <c r="I177" s="58">
        <v>48418472</v>
      </c>
      <c r="J177" s="10">
        <v>25861853</v>
      </c>
      <c r="K177" s="64">
        <f t="shared" si="56"/>
        <v>0.53413195278033554</v>
      </c>
      <c r="L177" s="11"/>
      <c r="M177" s="12"/>
      <c r="N177" s="12"/>
    </row>
    <row r="178" spans="1:14" ht="293.25" x14ac:dyDescent="0.2">
      <c r="A178" s="13" t="s">
        <v>146</v>
      </c>
      <c r="B178" s="5" t="s">
        <v>32</v>
      </c>
      <c r="C178" s="5" t="s">
        <v>13</v>
      </c>
      <c r="D178" s="5" t="s">
        <v>19</v>
      </c>
      <c r="E178" s="5" t="s">
        <v>24</v>
      </c>
      <c r="F178" s="5" t="s">
        <v>147</v>
      </c>
      <c r="G178" s="40" t="s">
        <v>0</v>
      </c>
      <c r="H178" s="10">
        <f t="shared" ref="H178:H179" si="69">H179</f>
        <v>37620850</v>
      </c>
      <c r="I178" s="49">
        <v>37620850</v>
      </c>
      <c r="J178" s="10">
        <f>J179</f>
        <v>20107490</v>
      </c>
      <c r="K178" s="64">
        <f t="shared" si="56"/>
        <v>0.53447729118294773</v>
      </c>
      <c r="L178" s="11"/>
      <c r="M178" s="12"/>
      <c r="N178" s="12"/>
    </row>
    <row r="179" spans="1:14" ht="38.25" x14ac:dyDescent="0.2">
      <c r="A179" s="13" t="s">
        <v>62</v>
      </c>
      <c r="B179" s="5" t="s">
        <v>32</v>
      </c>
      <c r="C179" s="5" t="s">
        <v>13</v>
      </c>
      <c r="D179" s="5" t="s">
        <v>19</v>
      </c>
      <c r="E179" s="5" t="s">
        <v>24</v>
      </c>
      <c r="F179" s="5" t="s">
        <v>147</v>
      </c>
      <c r="G179" s="5" t="s">
        <v>63</v>
      </c>
      <c r="H179" s="10">
        <f t="shared" si="69"/>
        <v>37620850</v>
      </c>
      <c r="I179" s="49">
        <v>37620850</v>
      </c>
      <c r="J179" s="10">
        <f>J180</f>
        <v>20107490</v>
      </c>
      <c r="K179" s="64">
        <f t="shared" si="56"/>
        <v>0.53447729118294773</v>
      </c>
      <c r="L179" s="11"/>
      <c r="M179" s="12"/>
      <c r="N179" s="12"/>
    </row>
    <row r="180" spans="1:14" x14ac:dyDescent="0.2">
      <c r="A180" s="13" t="s">
        <v>64</v>
      </c>
      <c r="B180" s="5" t="s">
        <v>32</v>
      </c>
      <c r="C180" s="5" t="s">
        <v>13</v>
      </c>
      <c r="D180" s="5" t="s">
        <v>19</v>
      </c>
      <c r="E180" s="5" t="s">
        <v>24</v>
      </c>
      <c r="F180" s="5" t="s">
        <v>147</v>
      </c>
      <c r="G180" s="5" t="s">
        <v>65</v>
      </c>
      <c r="H180" s="36">
        <v>37620850</v>
      </c>
      <c r="I180" s="58">
        <v>37620850</v>
      </c>
      <c r="J180" s="10">
        <v>20107490</v>
      </c>
      <c r="K180" s="64">
        <f t="shared" si="56"/>
        <v>0.53447729118294773</v>
      </c>
      <c r="L180" s="11"/>
      <c r="M180" s="12"/>
      <c r="N180" s="12"/>
    </row>
    <row r="181" spans="1:14" ht="63.75" x14ac:dyDescent="0.2">
      <c r="A181" s="13" t="s">
        <v>148</v>
      </c>
      <c r="B181" s="5" t="s">
        <v>32</v>
      </c>
      <c r="C181" s="5" t="s">
        <v>13</v>
      </c>
      <c r="D181" s="5" t="s">
        <v>19</v>
      </c>
      <c r="E181" s="5" t="s">
        <v>24</v>
      </c>
      <c r="F181" s="5" t="s">
        <v>149</v>
      </c>
      <c r="G181" s="40" t="s">
        <v>0</v>
      </c>
      <c r="H181" s="10">
        <f t="shared" ref="H181:H182" si="70">H182</f>
        <v>1266008</v>
      </c>
      <c r="I181" s="49">
        <v>1266008</v>
      </c>
      <c r="J181" s="10">
        <f>J182</f>
        <v>661996.30000000005</v>
      </c>
      <c r="K181" s="64">
        <f t="shared" si="56"/>
        <v>0.52290056618915526</v>
      </c>
      <c r="L181" s="11"/>
      <c r="M181" s="12"/>
      <c r="N181" s="12"/>
    </row>
    <row r="182" spans="1:14" ht="25.5" x14ac:dyDescent="0.2">
      <c r="A182" s="13" t="s">
        <v>150</v>
      </c>
      <c r="B182" s="5" t="s">
        <v>32</v>
      </c>
      <c r="C182" s="5" t="s">
        <v>13</v>
      </c>
      <c r="D182" s="5" t="s">
        <v>19</v>
      </c>
      <c r="E182" s="5" t="s">
        <v>24</v>
      </c>
      <c r="F182" s="5" t="s">
        <v>149</v>
      </c>
      <c r="G182" s="5" t="s">
        <v>151</v>
      </c>
      <c r="H182" s="10">
        <f t="shared" si="70"/>
        <v>1266008</v>
      </c>
      <c r="I182" s="49">
        <v>1266008</v>
      </c>
      <c r="J182" s="10">
        <f>J183</f>
        <v>661996.30000000005</v>
      </c>
      <c r="K182" s="64">
        <f t="shared" si="56"/>
        <v>0.52290056618915526</v>
      </c>
      <c r="L182" s="11"/>
      <c r="M182" s="12"/>
      <c r="N182" s="12"/>
    </row>
    <row r="183" spans="1:14" ht="38.25" x14ac:dyDescent="0.2">
      <c r="A183" s="13" t="s">
        <v>152</v>
      </c>
      <c r="B183" s="5" t="s">
        <v>32</v>
      </c>
      <c r="C183" s="5" t="s">
        <v>13</v>
      </c>
      <c r="D183" s="5" t="s">
        <v>19</v>
      </c>
      <c r="E183" s="5" t="s">
        <v>24</v>
      </c>
      <c r="F183" s="5" t="s">
        <v>149</v>
      </c>
      <c r="G183" s="5" t="s">
        <v>153</v>
      </c>
      <c r="H183" s="36">
        <v>1266008</v>
      </c>
      <c r="I183" s="58">
        <v>1266008</v>
      </c>
      <c r="J183" s="10">
        <v>661996.30000000005</v>
      </c>
      <c r="K183" s="64">
        <f t="shared" si="56"/>
        <v>0.52290056618915526</v>
      </c>
      <c r="L183" s="11"/>
      <c r="M183" s="12"/>
      <c r="N183" s="12"/>
    </row>
    <row r="184" spans="1:14" ht="63.75" x14ac:dyDescent="0.2">
      <c r="A184" s="13" t="s">
        <v>154</v>
      </c>
      <c r="B184" s="5" t="s">
        <v>32</v>
      </c>
      <c r="C184" s="5" t="s">
        <v>13</v>
      </c>
      <c r="D184" s="5" t="s">
        <v>19</v>
      </c>
      <c r="E184" s="5" t="s">
        <v>24</v>
      </c>
      <c r="F184" s="5" t="s">
        <v>155</v>
      </c>
      <c r="G184" s="40" t="s">
        <v>0</v>
      </c>
      <c r="H184" s="10">
        <f t="shared" ref="H184:H185" si="71">H185</f>
        <v>4843440</v>
      </c>
      <c r="I184" s="49">
        <v>4843440</v>
      </c>
      <c r="J184" s="10">
        <f>J185</f>
        <v>3156601.38</v>
      </c>
      <c r="K184" s="64">
        <f t="shared" si="56"/>
        <v>0.65172715673157922</v>
      </c>
      <c r="L184" s="11"/>
      <c r="M184" s="12"/>
      <c r="N184" s="12"/>
    </row>
    <row r="185" spans="1:14" ht="38.25" x14ac:dyDescent="0.2">
      <c r="A185" s="13" t="s">
        <v>62</v>
      </c>
      <c r="B185" s="5" t="s">
        <v>32</v>
      </c>
      <c r="C185" s="5" t="s">
        <v>13</v>
      </c>
      <c r="D185" s="5" t="s">
        <v>19</v>
      </c>
      <c r="E185" s="5" t="s">
        <v>24</v>
      </c>
      <c r="F185" s="5" t="s">
        <v>155</v>
      </c>
      <c r="G185" s="5" t="s">
        <v>63</v>
      </c>
      <c r="H185" s="10">
        <f t="shared" si="71"/>
        <v>4843440</v>
      </c>
      <c r="I185" s="49">
        <v>4843440</v>
      </c>
      <c r="J185" s="10">
        <f>J186</f>
        <v>3156601.38</v>
      </c>
      <c r="K185" s="64">
        <f t="shared" si="56"/>
        <v>0.65172715673157922</v>
      </c>
      <c r="L185" s="11"/>
      <c r="M185" s="12"/>
      <c r="N185" s="12"/>
    </row>
    <row r="186" spans="1:14" x14ac:dyDescent="0.2">
      <c r="A186" s="13" t="s">
        <v>64</v>
      </c>
      <c r="B186" s="5" t="s">
        <v>32</v>
      </c>
      <c r="C186" s="5" t="s">
        <v>13</v>
      </c>
      <c r="D186" s="5" t="s">
        <v>19</v>
      </c>
      <c r="E186" s="5" t="s">
        <v>24</v>
      </c>
      <c r="F186" s="5" t="s">
        <v>155</v>
      </c>
      <c r="G186" s="5" t="s">
        <v>65</v>
      </c>
      <c r="H186" s="36">
        <v>4843440</v>
      </c>
      <c r="I186" s="58">
        <v>4843440</v>
      </c>
      <c r="J186" s="10">
        <v>3156601.38</v>
      </c>
      <c r="K186" s="64">
        <f t="shared" si="56"/>
        <v>0.65172715673157922</v>
      </c>
      <c r="L186" s="11"/>
      <c r="M186" s="12"/>
      <c r="N186" s="12"/>
    </row>
    <row r="187" spans="1:14" ht="25.5" x14ac:dyDescent="0.2">
      <c r="A187" s="13" t="s">
        <v>156</v>
      </c>
      <c r="B187" s="5" t="s">
        <v>32</v>
      </c>
      <c r="C187" s="5" t="s">
        <v>13</v>
      </c>
      <c r="D187" s="5" t="s">
        <v>19</v>
      </c>
      <c r="E187" s="5" t="s">
        <v>24</v>
      </c>
      <c r="F187" s="5" t="s">
        <v>157</v>
      </c>
      <c r="G187" s="40" t="s">
        <v>0</v>
      </c>
      <c r="H187" s="10">
        <f t="shared" ref="H187:H188" si="72">H188</f>
        <v>11265720</v>
      </c>
      <c r="I187" s="49">
        <v>11265720</v>
      </c>
      <c r="J187" s="10">
        <f>J188</f>
        <v>6347694.29</v>
      </c>
      <c r="K187" s="64">
        <f t="shared" si="56"/>
        <v>0.56345216195680348</v>
      </c>
      <c r="L187" s="11"/>
      <c r="M187" s="12"/>
      <c r="N187" s="12"/>
    </row>
    <row r="188" spans="1:14" ht="38.25" x14ac:dyDescent="0.2">
      <c r="A188" s="13" t="s">
        <v>62</v>
      </c>
      <c r="B188" s="5" t="s">
        <v>32</v>
      </c>
      <c r="C188" s="5" t="s">
        <v>13</v>
      </c>
      <c r="D188" s="5" t="s">
        <v>19</v>
      </c>
      <c r="E188" s="5" t="s">
        <v>24</v>
      </c>
      <c r="F188" s="5" t="s">
        <v>157</v>
      </c>
      <c r="G188" s="5" t="s">
        <v>63</v>
      </c>
      <c r="H188" s="10">
        <f t="shared" si="72"/>
        <v>11265720</v>
      </c>
      <c r="I188" s="49">
        <v>11265720</v>
      </c>
      <c r="J188" s="10">
        <f>J189</f>
        <v>6347694.29</v>
      </c>
      <c r="K188" s="64">
        <f t="shared" si="56"/>
        <v>0.56345216195680348</v>
      </c>
      <c r="L188" s="11"/>
      <c r="M188" s="12"/>
      <c r="N188" s="12"/>
    </row>
    <row r="189" spans="1:14" x14ac:dyDescent="0.2">
      <c r="A189" s="13" t="s">
        <v>64</v>
      </c>
      <c r="B189" s="5" t="s">
        <v>32</v>
      </c>
      <c r="C189" s="5" t="s">
        <v>13</v>
      </c>
      <c r="D189" s="5" t="s">
        <v>19</v>
      </c>
      <c r="E189" s="5" t="s">
        <v>24</v>
      </c>
      <c r="F189" s="5" t="s">
        <v>157</v>
      </c>
      <c r="G189" s="5" t="s">
        <v>65</v>
      </c>
      <c r="H189" s="36">
        <v>11265720</v>
      </c>
      <c r="I189" s="58">
        <v>11265720</v>
      </c>
      <c r="J189" s="10">
        <v>6347694.29</v>
      </c>
      <c r="K189" s="64">
        <f t="shared" si="56"/>
        <v>0.56345216195680348</v>
      </c>
      <c r="L189" s="11"/>
      <c r="M189" s="12"/>
      <c r="N189" s="12"/>
    </row>
    <row r="190" spans="1:14" x14ac:dyDescent="0.2">
      <c r="A190" s="13" t="s">
        <v>158</v>
      </c>
      <c r="B190" s="5" t="s">
        <v>32</v>
      </c>
      <c r="C190" s="5" t="s">
        <v>13</v>
      </c>
      <c r="D190" s="5" t="s">
        <v>19</v>
      </c>
      <c r="E190" s="5" t="s">
        <v>24</v>
      </c>
      <c r="F190" s="5" t="s">
        <v>159</v>
      </c>
      <c r="G190" s="40" t="s">
        <v>0</v>
      </c>
      <c r="H190" s="10">
        <f t="shared" ref="H190:H191" si="73">H191</f>
        <v>20071817.23</v>
      </c>
      <c r="I190" s="49">
        <v>20071817.23</v>
      </c>
      <c r="J190" s="10">
        <f>J191</f>
        <v>11448604.99</v>
      </c>
      <c r="K190" s="64">
        <f t="shared" si="56"/>
        <v>0.57038208642556476</v>
      </c>
      <c r="L190" s="11"/>
      <c r="M190" s="12"/>
      <c r="N190" s="12"/>
    </row>
    <row r="191" spans="1:14" ht="38.25" x14ac:dyDescent="0.2">
      <c r="A191" s="13" t="s">
        <v>62</v>
      </c>
      <c r="B191" s="5" t="s">
        <v>32</v>
      </c>
      <c r="C191" s="5" t="s">
        <v>13</v>
      </c>
      <c r="D191" s="5" t="s">
        <v>19</v>
      </c>
      <c r="E191" s="5" t="s">
        <v>24</v>
      </c>
      <c r="F191" s="5" t="s">
        <v>159</v>
      </c>
      <c r="G191" s="5" t="s">
        <v>63</v>
      </c>
      <c r="H191" s="10">
        <f t="shared" si="73"/>
        <v>20071817.23</v>
      </c>
      <c r="I191" s="49">
        <v>20071817.23</v>
      </c>
      <c r="J191" s="10">
        <f>J192</f>
        <v>11448604.99</v>
      </c>
      <c r="K191" s="64">
        <f t="shared" si="56"/>
        <v>0.57038208642556476</v>
      </c>
      <c r="L191" s="11"/>
      <c r="M191" s="12"/>
      <c r="N191" s="12"/>
    </row>
    <row r="192" spans="1:14" x14ac:dyDescent="0.2">
      <c r="A192" s="13" t="s">
        <v>64</v>
      </c>
      <c r="B192" s="5" t="s">
        <v>32</v>
      </c>
      <c r="C192" s="5" t="s">
        <v>13</v>
      </c>
      <c r="D192" s="5" t="s">
        <v>19</v>
      </c>
      <c r="E192" s="5" t="s">
        <v>24</v>
      </c>
      <c r="F192" s="5" t="s">
        <v>159</v>
      </c>
      <c r="G192" s="5" t="s">
        <v>65</v>
      </c>
      <c r="H192" s="36">
        <v>20071817.23</v>
      </c>
      <c r="I192" s="58">
        <v>20071817.23</v>
      </c>
      <c r="J192" s="10">
        <v>11448604.99</v>
      </c>
      <c r="K192" s="64">
        <f t="shared" si="56"/>
        <v>0.57038208642556476</v>
      </c>
      <c r="L192" s="11"/>
      <c r="M192" s="12"/>
      <c r="N192" s="12"/>
    </row>
    <row r="193" spans="1:14" ht="25.5" x14ac:dyDescent="0.2">
      <c r="A193" s="13" t="s">
        <v>160</v>
      </c>
      <c r="B193" s="5" t="s">
        <v>32</v>
      </c>
      <c r="C193" s="5" t="s">
        <v>13</v>
      </c>
      <c r="D193" s="5" t="s">
        <v>19</v>
      </c>
      <c r="E193" s="5" t="s">
        <v>24</v>
      </c>
      <c r="F193" s="5" t="s">
        <v>161</v>
      </c>
      <c r="G193" s="40" t="s">
        <v>0</v>
      </c>
      <c r="H193" s="10">
        <f t="shared" ref="H193:H194" si="74">H194</f>
        <v>21956385</v>
      </c>
      <c r="I193" s="49">
        <v>21956385</v>
      </c>
      <c r="J193" s="10">
        <f>J194</f>
        <v>11119043.77</v>
      </c>
      <c r="K193" s="64">
        <f t="shared" si="56"/>
        <v>0.50641504828777595</v>
      </c>
      <c r="L193" s="11"/>
      <c r="M193" s="12"/>
      <c r="N193" s="12"/>
    </row>
    <row r="194" spans="1:14" ht="38.25" x14ac:dyDescent="0.2">
      <c r="A194" s="13" t="s">
        <v>62</v>
      </c>
      <c r="B194" s="5" t="s">
        <v>32</v>
      </c>
      <c r="C194" s="5" t="s">
        <v>13</v>
      </c>
      <c r="D194" s="5" t="s">
        <v>19</v>
      </c>
      <c r="E194" s="5" t="s">
        <v>24</v>
      </c>
      <c r="F194" s="5" t="s">
        <v>161</v>
      </c>
      <c r="G194" s="5" t="s">
        <v>63</v>
      </c>
      <c r="H194" s="10">
        <f t="shared" si="74"/>
        <v>21956385</v>
      </c>
      <c r="I194" s="49">
        <v>21956385</v>
      </c>
      <c r="J194" s="10">
        <f>J195</f>
        <v>11119043.77</v>
      </c>
      <c r="K194" s="64">
        <f t="shared" si="56"/>
        <v>0.50641504828777595</v>
      </c>
      <c r="L194" s="11"/>
      <c r="M194" s="12"/>
      <c r="N194" s="12"/>
    </row>
    <row r="195" spans="1:14" x14ac:dyDescent="0.2">
      <c r="A195" s="13" t="s">
        <v>64</v>
      </c>
      <c r="B195" s="5" t="s">
        <v>32</v>
      </c>
      <c r="C195" s="5" t="s">
        <v>13</v>
      </c>
      <c r="D195" s="5" t="s">
        <v>19</v>
      </c>
      <c r="E195" s="5" t="s">
        <v>24</v>
      </c>
      <c r="F195" s="5" t="s">
        <v>161</v>
      </c>
      <c r="G195" s="5" t="s">
        <v>65</v>
      </c>
      <c r="H195" s="36">
        <v>21956385</v>
      </c>
      <c r="I195" s="58">
        <v>21956385</v>
      </c>
      <c r="J195" s="10">
        <v>11119043.77</v>
      </c>
      <c r="K195" s="64">
        <f t="shared" si="56"/>
        <v>0.50641504828777595</v>
      </c>
      <c r="L195" s="11"/>
      <c r="M195" s="12"/>
      <c r="N195" s="12"/>
    </row>
    <row r="196" spans="1:14" ht="63.75" x14ac:dyDescent="0.2">
      <c r="A196" s="13" t="s">
        <v>162</v>
      </c>
      <c r="B196" s="5" t="s">
        <v>32</v>
      </c>
      <c r="C196" s="5" t="s">
        <v>13</v>
      </c>
      <c r="D196" s="5" t="s">
        <v>19</v>
      </c>
      <c r="E196" s="5" t="s">
        <v>24</v>
      </c>
      <c r="F196" s="5" t="s">
        <v>163</v>
      </c>
      <c r="G196" s="40" t="s">
        <v>0</v>
      </c>
      <c r="H196" s="10">
        <f t="shared" ref="H196:H197" si="75">H197</f>
        <v>7548068.8200000003</v>
      </c>
      <c r="I196" s="49">
        <v>7548068.8200000003</v>
      </c>
      <c r="J196" s="10">
        <f>J197</f>
        <v>2827921.12</v>
      </c>
      <c r="K196" s="64">
        <f t="shared" si="56"/>
        <v>0.37465492001171236</v>
      </c>
      <c r="L196" s="11"/>
      <c r="M196" s="12"/>
      <c r="N196" s="12"/>
    </row>
    <row r="197" spans="1:14" ht="38.25" x14ac:dyDescent="0.2">
      <c r="A197" s="13" t="s">
        <v>62</v>
      </c>
      <c r="B197" s="5" t="s">
        <v>32</v>
      </c>
      <c r="C197" s="5" t="s">
        <v>13</v>
      </c>
      <c r="D197" s="5" t="s">
        <v>19</v>
      </c>
      <c r="E197" s="5" t="s">
        <v>24</v>
      </c>
      <c r="F197" s="5" t="s">
        <v>163</v>
      </c>
      <c r="G197" s="5" t="s">
        <v>63</v>
      </c>
      <c r="H197" s="10">
        <f t="shared" si="75"/>
        <v>7548068.8200000003</v>
      </c>
      <c r="I197" s="49">
        <v>7548068.8200000003</v>
      </c>
      <c r="J197" s="10">
        <f>J198</f>
        <v>2827921.12</v>
      </c>
      <c r="K197" s="64">
        <f t="shared" si="56"/>
        <v>0.37465492001171236</v>
      </c>
      <c r="L197" s="11"/>
      <c r="M197" s="12"/>
      <c r="N197" s="12"/>
    </row>
    <row r="198" spans="1:14" x14ac:dyDescent="0.2">
      <c r="A198" s="13" t="s">
        <v>64</v>
      </c>
      <c r="B198" s="5" t="s">
        <v>32</v>
      </c>
      <c r="C198" s="5" t="s">
        <v>13</v>
      </c>
      <c r="D198" s="5" t="s">
        <v>19</v>
      </c>
      <c r="E198" s="5" t="s">
        <v>24</v>
      </c>
      <c r="F198" s="5" t="s">
        <v>163</v>
      </c>
      <c r="G198" s="5" t="s">
        <v>65</v>
      </c>
      <c r="H198" s="36">
        <v>7548068.8200000003</v>
      </c>
      <c r="I198" s="58">
        <v>7548068.8200000003</v>
      </c>
      <c r="J198" s="10">
        <v>2827921.12</v>
      </c>
      <c r="K198" s="64">
        <f t="shared" si="56"/>
        <v>0.37465492001171236</v>
      </c>
      <c r="L198" s="11"/>
      <c r="M198" s="12"/>
      <c r="N198" s="12"/>
    </row>
    <row r="199" spans="1:14" s="54" customFormat="1" ht="25.5" x14ac:dyDescent="0.2">
      <c r="A199" s="47" t="s">
        <v>164</v>
      </c>
      <c r="B199" s="48" t="s">
        <v>32</v>
      </c>
      <c r="C199" s="48" t="s">
        <v>13</v>
      </c>
      <c r="D199" s="48" t="s">
        <v>32</v>
      </c>
      <c r="E199" s="60" t="s">
        <v>0</v>
      </c>
      <c r="F199" s="60" t="s">
        <v>0</v>
      </c>
      <c r="G199" s="60" t="s">
        <v>0</v>
      </c>
      <c r="H199" s="51">
        <f t="shared" ref="H199:H202" si="76">H200</f>
        <v>405000</v>
      </c>
      <c r="I199" s="51">
        <v>405000</v>
      </c>
      <c r="J199" s="51">
        <f>J200</f>
        <v>0</v>
      </c>
      <c r="K199" s="63">
        <f t="shared" si="56"/>
        <v>0</v>
      </c>
      <c r="L199" s="52"/>
      <c r="M199" s="53"/>
      <c r="N199" s="53"/>
    </row>
    <row r="200" spans="1:14" s="54" customFormat="1" x14ac:dyDescent="0.2">
      <c r="A200" s="47" t="s">
        <v>23</v>
      </c>
      <c r="B200" s="48" t="s">
        <v>32</v>
      </c>
      <c r="C200" s="48" t="s">
        <v>13</v>
      </c>
      <c r="D200" s="48" t="s">
        <v>32</v>
      </c>
      <c r="E200" s="48" t="s">
        <v>24</v>
      </c>
      <c r="F200" s="60" t="s">
        <v>0</v>
      </c>
      <c r="G200" s="60" t="s">
        <v>0</v>
      </c>
      <c r="H200" s="51">
        <f t="shared" si="76"/>
        <v>405000</v>
      </c>
      <c r="I200" s="51">
        <v>405000</v>
      </c>
      <c r="J200" s="51">
        <f>J201</f>
        <v>0</v>
      </c>
      <c r="K200" s="63">
        <f t="shared" ref="K200:K263" si="77">J200/I200</f>
        <v>0</v>
      </c>
      <c r="L200" s="52"/>
      <c r="M200" s="53"/>
      <c r="N200" s="53"/>
    </row>
    <row r="201" spans="1:14" ht="25.5" x14ac:dyDescent="0.2">
      <c r="A201" s="13" t="s">
        <v>165</v>
      </c>
      <c r="B201" s="5" t="s">
        <v>32</v>
      </c>
      <c r="C201" s="5" t="s">
        <v>13</v>
      </c>
      <c r="D201" s="5" t="s">
        <v>32</v>
      </c>
      <c r="E201" s="5" t="s">
        <v>24</v>
      </c>
      <c r="F201" s="5" t="s">
        <v>166</v>
      </c>
      <c r="G201" s="40" t="s">
        <v>0</v>
      </c>
      <c r="H201" s="10">
        <f t="shared" si="76"/>
        <v>405000</v>
      </c>
      <c r="I201" s="49">
        <v>405000</v>
      </c>
      <c r="J201" s="10">
        <f>J202</f>
        <v>0</v>
      </c>
      <c r="K201" s="64">
        <f t="shared" si="77"/>
        <v>0</v>
      </c>
      <c r="L201" s="11"/>
      <c r="M201" s="12"/>
      <c r="N201" s="12"/>
    </row>
    <row r="202" spans="1:14" ht="38.25" x14ac:dyDescent="0.2">
      <c r="A202" s="13" t="s">
        <v>62</v>
      </c>
      <c r="B202" s="5" t="s">
        <v>32</v>
      </c>
      <c r="C202" s="5" t="s">
        <v>13</v>
      </c>
      <c r="D202" s="5" t="s">
        <v>32</v>
      </c>
      <c r="E202" s="5" t="s">
        <v>24</v>
      </c>
      <c r="F202" s="5" t="s">
        <v>166</v>
      </c>
      <c r="G202" s="5" t="s">
        <v>63</v>
      </c>
      <c r="H202" s="10">
        <f t="shared" si="76"/>
        <v>405000</v>
      </c>
      <c r="I202" s="49">
        <v>405000</v>
      </c>
      <c r="J202" s="10">
        <f>J203</f>
        <v>0</v>
      </c>
      <c r="K202" s="64">
        <f t="shared" si="77"/>
        <v>0</v>
      </c>
      <c r="L202" s="11"/>
      <c r="M202" s="12"/>
      <c r="N202" s="12"/>
    </row>
    <row r="203" spans="1:14" x14ac:dyDescent="0.2">
      <c r="A203" s="13" t="s">
        <v>64</v>
      </c>
      <c r="B203" s="5" t="s">
        <v>32</v>
      </c>
      <c r="C203" s="5" t="s">
        <v>13</v>
      </c>
      <c r="D203" s="5" t="s">
        <v>32</v>
      </c>
      <c r="E203" s="5" t="s">
        <v>24</v>
      </c>
      <c r="F203" s="5" t="s">
        <v>166</v>
      </c>
      <c r="G203" s="5" t="s">
        <v>65</v>
      </c>
      <c r="H203" s="36">
        <v>405000</v>
      </c>
      <c r="I203" s="58">
        <v>405000</v>
      </c>
      <c r="J203" s="10">
        <v>0</v>
      </c>
      <c r="K203" s="64">
        <f t="shared" si="77"/>
        <v>0</v>
      </c>
      <c r="L203" s="11"/>
      <c r="M203" s="12"/>
      <c r="N203" s="12"/>
    </row>
    <row r="204" spans="1:14" s="54" customFormat="1" ht="38.25" x14ac:dyDescent="0.2">
      <c r="A204" s="47" t="s">
        <v>167</v>
      </c>
      <c r="B204" s="48" t="s">
        <v>32</v>
      </c>
      <c r="C204" s="48" t="s">
        <v>13</v>
      </c>
      <c r="D204" s="48" t="s">
        <v>59</v>
      </c>
      <c r="E204" s="60" t="s">
        <v>0</v>
      </c>
      <c r="F204" s="60" t="s">
        <v>0</v>
      </c>
      <c r="G204" s="60" t="s">
        <v>0</v>
      </c>
      <c r="H204" s="51">
        <f t="shared" ref="H204:H207" si="78">H205</f>
        <v>101184</v>
      </c>
      <c r="I204" s="51">
        <v>101184</v>
      </c>
      <c r="J204" s="51">
        <f>J205</f>
        <v>46075.8</v>
      </c>
      <c r="K204" s="63">
        <f t="shared" si="77"/>
        <v>0.45536646110056928</v>
      </c>
      <c r="L204" s="52"/>
      <c r="M204" s="53"/>
      <c r="N204" s="53"/>
    </row>
    <row r="205" spans="1:14" s="54" customFormat="1" x14ac:dyDescent="0.2">
      <c r="A205" s="47" t="s">
        <v>23</v>
      </c>
      <c r="B205" s="48" t="s">
        <v>32</v>
      </c>
      <c r="C205" s="48" t="s">
        <v>13</v>
      </c>
      <c r="D205" s="48" t="s">
        <v>59</v>
      </c>
      <c r="E205" s="48" t="s">
        <v>24</v>
      </c>
      <c r="F205" s="60" t="s">
        <v>0</v>
      </c>
      <c r="G205" s="60" t="s">
        <v>0</v>
      </c>
      <c r="H205" s="51">
        <f t="shared" si="78"/>
        <v>101184</v>
      </c>
      <c r="I205" s="51">
        <v>101184</v>
      </c>
      <c r="J205" s="51">
        <f>J206</f>
        <v>46075.8</v>
      </c>
      <c r="K205" s="63">
        <f t="shared" si="77"/>
        <v>0.45536646110056928</v>
      </c>
      <c r="L205" s="52"/>
      <c r="M205" s="53"/>
      <c r="N205" s="53"/>
    </row>
    <row r="206" spans="1:14" ht="25.5" x14ac:dyDescent="0.2">
      <c r="A206" s="13" t="s">
        <v>168</v>
      </c>
      <c r="B206" s="5" t="s">
        <v>32</v>
      </c>
      <c r="C206" s="5" t="s">
        <v>13</v>
      </c>
      <c r="D206" s="5" t="s">
        <v>59</v>
      </c>
      <c r="E206" s="5" t="s">
        <v>24</v>
      </c>
      <c r="F206" s="5" t="s">
        <v>169</v>
      </c>
      <c r="G206" s="40" t="s">
        <v>0</v>
      </c>
      <c r="H206" s="10">
        <f t="shared" si="78"/>
        <v>101184</v>
      </c>
      <c r="I206" s="49">
        <v>101184</v>
      </c>
      <c r="J206" s="10">
        <f>J207</f>
        <v>46075.8</v>
      </c>
      <c r="K206" s="64">
        <f t="shared" si="77"/>
        <v>0.45536646110056928</v>
      </c>
      <c r="L206" s="11"/>
      <c r="M206" s="12"/>
      <c r="N206" s="12"/>
    </row>
    <row r="207" spans="1:14" ht="25.5" x14ac:dyDescent="0.2">
      <c r="A207" s="13" t="s">
        <v>150</v>
      </c>
      <c r="B207" s="5" t="s">
        <v>32</v>
      </c>
      <c r="C207" s="5" t="s">
        <v>13</v>
      </c>
      <c r="D207" s="5" t="s">
        <v>59</v>
      </c>
      <c r="E207" s="5" t="s">
        <v>24</v>
      </c>
      <c r="F207" s="5" t="s">
        <v>169</v>
      </c>
      <c r="G207" s="5" t="s">
        <v>151</v>
      </c>
      <c r="H207" s="10">
        <f t="shared" si="78"/>
        <v>101184</v>
      </c>
      <c r="I207" s="49">
        <v>101184</v>
      </c>
      <c r="J207" s="10">
        <f>J208</f>
        <v>46075.8</v>
      </c>
      <c r="K207" s="64">
        <f t="shared" si="77"/>
        <v>0.45536646110056928</v>
      </c>
      <c r="L207" s="11"/>
      <c r="M207" s="12"/>
      <c r="N207" s="12"/>
    </row>
    <row r="208" spans="1:14" ht="38.25" x14ac:dyDescent="0.2">
      <c r="A208" s="13" t="s">
        <v>152</v>
      </c>
      <c r="B208" s="5" t="s">
        <v>32</v>
      </c>
      <c r="C208" s="5" t="s">
        <v>13</v>
      </c>
      <c r="D208" s="5" t="s">
        <v>59</v>
      </c>
      <c r="E208" s="5" t="s">
        <v>24</v>
      </c>
      <c r="F208" s="5" t="s">
        <v>169</v>
      </c>
      <c r="G208" s="5" t="s">
        <v>153</v>
      </c>
      <c r="H208" s="36">
        <v>101184</v>
      </c>
      <c r="I208" s="58">
        <v>101184</v>
      </c>
      <c r="J208" s="10">
        <v>46075.8</v>
      </c>
      <c r="K208" s="64">
        <f t="shared" si="77"/>
        <v>0.45536646110056928</v>
      </c>
      <c r="L208" s="11"/>
      <c r="M208" s="12"/>
      <c r="N208" s="12"/>
    </row>
    <row r="209" spans="1:14" s="54" customFormat="1" ht="25.5" x14ac:dyDescent="0.2">
      <c r="A209" s="47" t="s">
        <v>170</v>
      </c>
      <c r="B209" s="48" t="s">
        <v>32</v>
      </c>
      <c r="C209" s="48" t="s">
        <v>13</v>
      </c>
      <c r="D209" s="48" t="s">
        <v>99</v>
      </c>
      <c r="E209" s="60" t="s">
        <v>0</v>
      </c>
      <c r="F209" s="60" t="s">
        <v>0</v>
      </c>
      <c r="G209" s="60" t="s">
        <v>0</v>
      </c>
      <c r="H209" s="51">
        <f t="shared" ref="H209:H212" si="79">H210</f>
        <v>16800</v>
      </c>
      <c r="I209" s="51">
        <v>16800</v>
      </c>
      <c r="J209" s="51">
        <f>J210</f>
        <v>8400</v>
      </c>
      <c r="K209" s="63">
        <f t="shared" si="77"/>
        <v>0.5</v>
      </c>
      <c r="L209" s="52"/>
      <c r="M209" s="53"/>
      <c r="N209" s="53"/>
    </row>
    <row r="210" spans="1:14" s="54" customFormat="1" x14ac:dyDescent="0.2">
      <c r="A210" s="47" t="s">
        <v>23</v>
      </c>
      <c r="B210" s="48" t="s">
        <v>32</v>
      </c>
      <c r="C210" s="48" t="s">
        <v>13</v>
      </c>
      <c r="D210" s="48" t="s">
        <v>99</v>
      </c>
      <c r="E210" s="48" t="s">
        <v>24</v>
      </c>
      <c r="F210" s="60" t="s">
        <v>0</v>
      </c>
      <c r="G210" s="60" t="s">
        <v>0</v>
      </c>
      <c r="H210" s="51">
        <f t="shared" si="79"/>
        <v>16800</v>
      </c>
      <c r="I210" s="51">
        <v>16800</v>
      </c>
      <c r="J210" s="51">
        <f>J211</f>
        <v>8400</v>
      </c>
      <c r="K210" s="63">
        <f t="shared" si="77"/>
        <v>0.5</v>
      </c>
      <c r="L210" s="52"/>
      <c r="M210" s="53"/>
      <c r="N210" s="53"/>
    </row>
    <row r="211" spans="1:14" ht="114.75" x14ac:dyDescent="0.2">
      <c r="A211" s="13" t="s">
        <v>171</v>
      </c>
      <c r="B211" s="5" t="s">
        <v>32</v>
      </c>
      <c r="C211" s="5" t="s">
        <v>13</v>
      </c>
      <c r="D211" s="5" t="s">
        <v>99</v>
      </c>
      <c r="E211" s="5" t="s">
        <v>24</v>
      </c>
      <c r="F211" s="5" t="s">
        <v>172</v>
      </c>
      <c r="G211" s="40" t="s">
        <v>0</v>
      </c>
      <c r="H211" s="10">
        <f t="shared" si="79"/>
        <v>16800</v>
      </c>
      <c r="I211" s="49">
        <v>16800</v>
      </c>
      <c r="J211" s="10">
        <f>J212</f>
        <v>8400</v>
      </c>
      <c r="K211" s="64">
        <f t="shared" si="77"/>
        <v>0.5</v>
      </c>
      <c r="L211" s="11"/>
      <c r="M211" s="12"/>
      <c r="N211" s="12"/>
    </row>
    <row r="212" spans="1:14" ht="25.5" x14ac:dyDescent="0.2">
      <c r="A212" s="13" t="s">
        <v>150</v>
      </c>
      <c r="B212" s="5" t="s">
        <v>32</v>
      </c>
      <c r="C212" s="5" t="s">
        <v>13</v>
      </c>
      <c r="D212" s="5" t="s">
        <v>99</v>
      </c>
      <c r="E212" s="5" t="s">
        <v>24</v>
      </c>
      <c r="F212" s="5" t="s">
        <v>172</v>
      </c>
      <c r="G212" s="5" t="s">
        <v>151</v>
      </c>
      <c r="H212" s="10">
        <f t="shared" si="79"/>
        <v>16800</v>
      </c>
      <c r="I212" s="49">
        <v>16800</v>
      </c>
      <c r="J212" s="10">
        <f>J213</f>
        <v>8400</v>
      </c>
      <c r="K212" s="64">
        <f t="shared" si="77"/>
        <v>0.5</v>
      </c>
      <c r="L212" s="11"/>
      <c r="M212" s="12"/>
      <c r="N212" s="12"/>
    </row>
    <row r="213" spans="1:14" ht="38.25" x14ac:dyDescent="0.2">
      <c r="A213" s="13" t="s">
        <v>152</v>
      </c>
      <c r="B213" s="5" t="s">
        <v>32</v>
      </c>
      <c r="C213" s="5" t="s">
        <v>13</v>
      </c>
      <c r="D213" s="5" t="s">
        <v>99</v>
      </c>
      <c r="E213" s="5" t="s">
        <v>24</v>
      </c>
      <c r="F213" s="5" t="s">
        <v>172</v>
      </c>
      <c r="G213" s="5" t="s">
        <v>153</v>
      </c>
      <c r="H213" s="36">
        <v>16800</v>
      </c>
      <c r="I213" s="58">
        <v>16800</v>
      </c>
      <c r="J213" s="10">
        <v>8400</v>
      </c>
      <c r="K213" s="64">
        <f t="shared" si="77"/>
        <v>0.5</v>
      </c>
      <c r="L213" s="11"/>
      <c r="M213" s="12"/>
      <c r="N213" s="12"/>
    </row>
    <row r="214" spans="1:14" s="54" customFormat="1" ht="38.25" x14ac:dyDescent="0.2">
      <c r="A214" s="47" t="s">
        <v>173</v>
      </c>
      <c r="B214" s="48" t="s">
        <v>32</v>
      </c>
      <c r="C214" s="48" t="s">
        <v>13</v>
      </c>
      <c r="D214" s="48" t="s">
        <v>67</v>
      </c>
      <c r="E214" s="60" t="s">
        <v>0</v>
      </c>
      <c r="F214" s="60" t="s">
        <v>0</v>
      </c>
      <c r="G214" s="60" t="s">
        <v>0</v>
      </c>
      <c r="H214" s="51">
        <f t="shared" ref="H214:H215" si="80">H215</f>
        <v>11116830</v>
      </c>
      <c r="I214" s="51">
        <v>11116830</v>
      </c>
      <c r="J214" s="51">
        <f>J215</f>
        <v>4650155.7200000007</v>
      </c>
      <c r="K214" s="63">
        <f t="shared" si="77"/>
        <v>0.41829871645064293</v>
      </c>
      <c r="L214" s="52"/>
      <c r="M214" s="53"/>
      <c r="N214" s="53"/>
    </row>
    <row r="215" spans="1:14" s="54" customFormat="1" x14ac:dyDescent="0.2">
      <c r="A215" s="47" t="s">
        <v>23</v>
      </c>
      <c r="B215" s="48" t="s">
        <v>32</v>
      </c>
      <c r="C215" s="48" t="s">
        <v>13</v>
      </c>
      <c r="D215" s="48" t="s">
        <v>67</v>
      </c>
      <c r="E215" s="48" t="s">
        <v>24</v>
      </c>
      <c r="F215" s="60" t="s">
        <v>0</v>
      </c>
      <c r="G215" s="60" t="s">
        <v>0</v>
      </c>
      <c r="H215" s="51">
        <f t="shared" si="80"/>
        <v>11116830</v>
      </c>
      <c r="I215" s="51">
        <v>11116830</v>
      </c>
      <c r="J215" s="51">
        <f>J216</f>
        <v>4650155.7200000007</v>
      </c>
      <c r="K215" s="63">
        <f t="shared" si="77"/>
        <v>0.41829871645064293</v>
      </c>
      <c r="L215" s="52"/>
      <c r="M215" s="53"/>
      <c r="N215" s="53"/>
    </row>
    <row r="216" spans="1:14" ht="51" x14ac:dyDescent="0.2">
      <c r="A216" s="13" t="s">
        <v>60</v>
      </c>
      <c r="B216" s="5" t="s">
        <v>32</v>
      </c>
      <c r="C216" s="5" t="s">
        <v>13</v>
      </c>
      <c r="D216" s="5" t="s">
        <v>67</v>
      </c>
      <c r="E216" s="5" t="s">
        <v>24</v>
      </c>
      <c r="F216" s="5" t="s">
        <v>61</v>
      </c>
      <c r="G216" s="40" t="s">
        <v>0</v>
      </c>
      <c r="H216" s="10">
        <f>H217+H219+H221</f>
        <v>11116830</v>
      </c>
      <c r="I216" s="49">
        <v>11116830</v>
      </c>
      <c r="J216" s="10">
        <f>J217+J219+J221</f>
        <v>4650155.7200000007</v>
      </c>
      <c r="K216" s="64">
        <f t="shared" si="77"/>
        <v>0.41829871645064293</v>
      </c>
      <c r="L216" s="11"/>
      <c r="M216" s="12"/>
      <c r="N216" s="12"/>
    </row>
    <row r="217" spans="1:14" ht="76.5" x14ac:dyDescent="0.2">
      <c r="A217" s="13" t="s">
        <v>37</v>
      </c>
      <c r="B217" s="5" t="s">
        <v>32</v>
      </c>
      <c r="C217" s="5" t="s">
        <v>13</v>
      </c>
      <c r="D217" s="5" t="s">
        <v>67</v>
      </c>
      <c r="E217" s="5" t="s">
        <v>24</v>
      </c>
      <c r="F217" s="5" t="s">
        <v>61</v>
      </c>
      <c r="G217" s="5" t="s">
        <v>38</v>
      </c>
      <c r="H217" s="10">
        <f t="shared" ref="H217" si="81">H218</f>
        <v>10279485</v>
      </c>
      <c r="I217" s="49">
        <v>10279485</v>
      </c>
      <c r="J217" s="10">
        <f>J218</f>
        <v>4255512.57</v>
      </c>
      <c r="K217" s="64">
        <f t="shared" si="77"/>
        <v>0.413981106057356</v>
      </c>
      <c r="L217" s="11"/>
      <c r="M217" s="12"/>
      <c r="N217" s="12"/>
    </row>
    <row r="218" spans="1:14" ht="25.5" x14ac:dyDescent="0.2">
      <c r="A218" s="13" t="s">
        <v>74</v>
      </c>
      <c r="B218" s="5" t="s">
        <v>32</v>
      </c>
      <c r="C218" s="5" t="s">
        <v>13</v>
      </c>
      <c r="D218" s="5" t="s">
        <v>67</v>
      </c>
      <c r="E218" s="5" t="s">
        <v>24</v>
      </c>
      <c r="F218" s="5" t="s">
        <v>61</v>
      </c>
      <c r="G218" s="5" t="s">
        <v>75</v>
      </c>
      <c r="H218" s="36">
        <f>8280585+1998900</f>
        <v>10279485</v>
      </c>
      <c r="I218" s="58">
        <v>10279485</v>
      </c>
      <c r="J218" s="10">
        <f>3414506.92+841005.65</f>
        <v>4255512.57</v>
      </c>
      <c r="K218" s="64">
        <f t="shared" si="77"/>
        <v>0.413981106057356</v>
      </c>
      <c r="L218" s="11"/>
      <c r="M218" s="12"/>
      <c r="N218" s="12"/>
    </row>
    <row r="219" spans="1:14" ht="38.25" x14ac:dyDescent="0.2">
      <c r="A219" s="13" t="s">
        <v>27</v>
      </c>
      <c r="B219" s="5" t="s">
        <v>32</v>
      </c>
      <c r="C219" s="5" t="s">
        <v>13</v>
      </c>
      <c r="D219" s="5" t="s">
        <v>67</v>
      </c>
      <c r="E219" s="5" t="s">
        <v>24</v>
      </c>
      <c r="F219" s="5" t="s">
        <v>61</v>
      </c>
      <c r="G219" s="5" t="s">
        <v>28</v>
      </c>
      <c r="H219" s="10">
        <f t="shared" ref="H219" si="82">H220</f>
        <v>824845</v>
      </c>
      <c r="I219" s="49">
        <v>824845</v>
      </c>
      <c r="J219" s="10">
        <f>J220</f>
        <v>393773.15</v>
      </c>
      <c r="K219" s="64">
        <f t="shared" si="77"/>
        <v>0.47739047942340684</v>
      </c>
      <c r="L219" s="11"/>
      <c r="M219" s="12"/>
      <c r="N219" s="12"/>
    </row>
    <row r="220" spans="1:14" ht="38.25" x14ac:dyDescent="0.2">
      <c r="A220" s="13" t="s">
        <v>29</v>
      </c>
      <c r="B220" s="5" t="s">
        <v>32</v>
      </c>
      <c r="C220" s="5" t="s">
        <v>13</v>
      </c>
      <c r="D220" s="5" t="s">
        <v>67</v>
      </c>
      <c r="E220" s="5" t="s">
        <v>24</v>
      </c>
      <c r="F220" s="5" t="s">
        <v>61</v>
      </c>
      <c r="G220" s="5" t="s">
        <v>30</v>
      </c>
      <c r="H220" s="36">
        <v>824845</v>
      </c>
      <c r="I220" s="58">
        <v>824845</v>
      </c>
      <c r="J220" s="10">
        <v>393773.15</v>
      </c>
      <c r="K220" s="64">
        <f t="shared" si="77"/>
        <v>0.47739047942340684</v>
      </c>
      <c r="L220" s="11"/>
      <c r="M220" s="12"/>
      <c r="N220" s="12"/>
    </row>
    <row r="221" spans="1:14" x14ac:dyDescent="0.2">
      <c r="A221" s="13" t="s">
        <v>43</v>
      </c>
      <c r="B221" s="5" t="s">
        <v>32</v>
      </c>
      <c r="C221" s="5" t="s">
        <v>13</v>
      </c>
      <c r="D221" s="5" t="s">
        <v>67</v>
      </c>
      <c r="E221" s="5" t="s">
        <v>24</v>
      </c>
      <c r="F221" s="5" t="s">
        <v>61</v>
      </c>
      <c r="G221" s="5" t="s">
        <v>44</v>
      </c>
      <c r="H221" s="10">
        <f t="shared" ref="H221" si="83">H222</f>
        <v>12500</v>
      </c>
      <c r="I221" s="49">
        <v>12500</v>
      </c>
      <c r="J221" s="10">
        <f>J222</f>
        <v>870</v>
      </c>
      <c r="K221" s="64">
        <f t="shared" si="77"/>
        <v>6.9599999999999995E-2</v>
      </c>
      <c r="L221" s="11"/>
      <c r="M221" s="12"/>
      <c r="N221" s="12"/>
    </row>
    <row r="222" spans="1:14" x14ac:dyDescent="0.2">
      <c r="A222" s="13" t="s">
        <v>45</v>
      </c>
      <c r="B222" s="5" t="s">
        <v>32</v>
      </c>
      <c r="C222" s="5" t="s">
        <v>13</v>
      </c>
      <c r="D222" s="5" t="s">
        <v>67</v>
      </c>
      <c r="E222" s="5" t="s">
        <v>24</v>
      </c>
      <c r="F222" s="5" t="s">
        <v>61</v>
      </c>
      <c r="G222" s="5" t="s">
        <v>46</v>
      </c>
      <c r="H222" s="36">
        <v>12500</v>
      </c>
      <c r="I222" s="58">
        <v>12500</v>
      </c>
      <c r="J222" s="10">
        <v>870</v>
      </c>
      <c r="K222" s="64">
        <f t="shared" si="77"/>
        <v>6.9599999999999995E-2</v>
      </c>
      <c r="L222" s="11"/>
      <c r="M222" s="12"/>
      <c r="N222" s="12"/>
    </row>
    <row r="223" spans="1:14" s="54" customFormat="1" ht="38.25" x14ac:dyDescent="0.2">
      <c r="A223" s="47" t="s">
        <v>174</v>
      </c>
      <c r="B223" s="48" t="s">
        <v>32</v>
      </c>
      <c r="C223" s="48" t="s">
        <v>13</v>
      </c>
      <c r="D223" s="48" t="s">
        <v>83</v>
      </c>
      <c r="E223" s="60" t="s">
        <v>0</v>
      </c>
      <c r="F223" s="60" t="s">
        <v>0</v>
      </c>
      <c r="G223" s="60" t="s">
        <v>0</v>
      </c>
      <c r="H223" s="51">
        <f t="shared" ref="H223:H226" si="84">H224</f>
        <v>2672795</v>
      </c>
      <c r="I223" s="51">
        <v>2672795</v>
      </c>
      <c r="J223" s="51">
        <f>J224</f>
        <v>0</v>
      </c>
      <c r="K223" s="63">
        <f t="shared" si="77"/>
        <v>0</v>
      </c>
      <c r="L223" s="52"/>
      <c r="M223" s="53"/>
      <c r="N223" s="53"/>
    </row>
    <row r="224" spans="1:14" s="54" customFormat="1" x14ac:dyDescent="0.2">
      <c r="A224" s="47" t="s">
        <v>23</v>
      </c>
      <c r="B224" s="48" t="s">
        <v>32</v>
      </c>
      <c r="C224" s="48" t="s">
        <v>13</v>
      </c>
      <c r="D224" s="48" t="s">
        <v>83</v>
      </c>
      <c r="E224" s="48" t="s">
        <v>24</v>
      </c>
      <c r="F224" s="60" t="s">
        <v>0</v>
      </c>
      <c r="G224" s="60" t="s">
        <v>0</v>
      </c>
      <c r="H224" s="51">
        <f t="shared" si="84"/>
        <v>2672795</v>
      </c>
      <c r="I224" s="51">
        <v>2672795</v>
      </c>
      <c r="J224" s="51">
        <f>J225</f>
        <v>0</v>
      </c>
      <c r="K224" s="63">
        <f t="shared" si="77"/>
        <v>0</v>
      </c>
      <c r="L224" s="52"/>
      <c r="M224" s="53"/>
      <c r="N224" s="53"/>
    </row>
    <row r="225" spans="1:14" ht="38.25" x14ac:dyDescent="0.2">
      <c r="A225" s="13" t="s">
        <v>175</v>
      </c>
      <c r="B225" s="5" t="s">
        <v>32</v>
      </c>
      <c r="C225" s="5" t="s">
        <v>13</v>
      </c>
      <c r="D225" s="5" t="s">
        <v>83</v>
      </c>
      <c r="E225" s="5" t="s">
        <v>24</v>
      </c>
      <c r="F225" s="5" t="s">
        <v>176</v>
      </c>
      <c r="G225" s="40" t="s">
        <v>0</v>
      </c>
      <c r="H225" s="10">
        <f t="shared" si="84"/>
        <v>2672795</v>
      </c>
      <c r="I225" s="49">
        <v>2672795</v>
      </c>
      <c r="J225" s="10">
        <f>J226</f>
        <v>0</v>
      </c>
      <c r="K225" s="64">
        <f t="shared" si="77"/>
        <v>0</v>
      </c>
      <c r="L225" s="11"/>
      <c r="M225" s="12"/>
      <c r="N225" s="12"/>
    </row>
    <row r="226" spans="1:14" ht="38.25" x14ac:dyDescent="0.2">
      <c r="A226" s="13" t="s">
        <v>62</v>
      </c>
      <c r="B226" s="5" t="s">
        <v>32</v>
      </c>
      <c r="C226" s="5" t="s">
        <v>13</v>
      </c>
      <c r="D226" s="5" t="s">
        <v>83</v>
      </c>
      <c r="E226" s="5" t="s">
        <v>24</v>
      </c>
      <c r="F226" s="5" t="s">
        <v>176</v>
      </c>
      <c r="G226" s="5" t="s">
        <v>63</v>
      </c>
      <c r="H226" s="10">
        <f t="shared" si="84"/>
        <v>2672795</v>
      </c>
      <c r="I226" s="49">
        <v>2672795</v>
      </c>
      <c r="J226" s="10">
        <f>J227</f>
        <v>0</v>
      </c>
      <c r="K226" s="64">
        <f t="shared" si="77"/>
        <v>0</v>
      </c>
      <c r="L226" s="11"/>
      <c r="M226" s="12"/>
      <c r="N226" s="12"/>
    </row>
    <row r="227" spans="1:14" x14ac:dyDescent="0.2">
      <c r="A227" s="13" t="s">
        <v>64</v>
      </c>
      <c r="B227" s="5" t="s">
        <v>32</v>
      </c>
      <c r="C227" s="5" t="s">
        <v>13</v>
      </c>
      <c r="D227" s="5" t="s">
        <v>83</v>
      </c>
      <c r="E227" s="5" t="s">
        <v>24</v>
      </c>
      <c r="F227" s="5" t="s">
        <v>176</v>
      </c>
      <c r="G227" s="5" t="s">
        <v>65</v>
      </c>
      <c r="H227" s="36">
        <v>2672795</v>
      </c>
      <c r="I227" s="58">
        <v>2672795</v>
      </c>
      <c r="J227" s="10">
        <v>0</v>
      </c>
      <c r="K227" s="64">
        <f t="shared" si="77"/>
        <v>0</v>
      </c>
      <c r="L227" s="11"/>
      <c r="M227" s="12"/>
      <c r="N227" s="12"/>
    </row>
    <row r="228" spans="1:14" s="54" customFormat="1" ht="38.25" x14ac:dyDescent="0.2">
      <c r="A228" s="47" t="s">
        <v>177</v>
      </c>
      <c r="B228" s="48" t="s">
        <v>32</v>
      </c>
      <c r="C228" s="48" t="s">
        <v>13</v>
      </c>
      <c r="D228" s="48" t="s">
        <v>178</v>
      </c>
      <c r="E228" s="60" t="s">
        <v>0</v>
      </c>
      <c r="F228" s="60" t="s">
        <v>0</v>
      </c>
      <c r="G228" s="60" t="s">
        <v>0</v>
      </c>
      <c r="H228" s="51">
        <f t="shared" ref="H228:H231" si="85">H229</f>
        <v>589446.06999999995</v>
      </c>
      <c r="I228" s="51">
        <v>9717396.0700000003</v>
      </c>
      <c r="J228" s="51">
        <f>J229</f>
        <v>589446.06999999995</v>
      </c>
      <c r="K228" s="63">
        <f t="shared" si="77"/>
        <v>6.0658849938181013E-2</v>
      </c>
      <c r="L228" s="52"/>
      <c r="M228" s="53"/>
      <c r="N228" s="53"/>
    </row>
    <row r="229" spans="1:14" s="54" customFormat="1" x14ac:dyDescent="0.2">
      <c r="A229" s="47" t="s">
        <v>23</v>
      </c>
      <c r="B229" s="48" t="s">
        <v>32</v>
      </c>
      <c r="C229" s="48" t="s">
        <v>13</v>
      </c>
      <c r="D229" s="48" t="s">
        <v>178</v>
      </c>
      <c r="E229" s="48" t="s">
        <v>24</v>
      </c>
      <c r="F229" s="60" t="s">
        <v>0</v>
      </c>
      <c r="G229" s="60" t="s">
        <v>0</v>
      </c>
      <c r="H229" s="51">
        <f t="shared" si="85"/>
        <v>589446.06999999995</v>
      </c>
      <c r="I229" s="51">
        <v>9717396.0700000003</v>
      </c>
      <c r="J229" s="51">
        <f>J230</f>
        <v>589446.06999999995</v>
      </c>
      <c r="K229" s="63">
        <f t="shared" si="77"/>
        <v>6.0658849938181013E-2</v>
      </c>
      <c r="L229" s="52"/>
      <c r="M229" s="53"/>
      <c r="N229" s="53"/>
    </row>
    <row r="230" spans="1:14" ht="38.25" x14ac:dyDescent="0.2">
      <c r="A230" s="13" t="s">
        <v>177</v>
      </c>
      <c r="B230" s="5" t="s">
        <v>32</v>
      </c>
      <c r="C230" s="5" t="s">
        <v>13</v>
      </c>
      <c r="D230" s="5" t="s">
        <v>178</v>
      </c>
      <c r="E230" s="5" t="s">
        <v>24</v>
      </c>
      <c r="F230" s="5" t="s">
        <v>179</v>
      </c>
      <c r="G230" s="40" t="s">
        <v>0</v>
      </c>
      <c r="H230" s="10">
        <f t="shared" si="85"/>
        <v>589446.06999999995</v>
      </c>
      <c r="I230" s="49">
        <v>9717396.0700000003</v>
      </c>
      <c r="J230" s="10">
        <f>J231</f>
        <v>589446.06999999995</v>
      </c>
      <c r="K230" s="64">
        <f t="shared" si="77"/>
        <v>6.0658849938181013E-2</v>
      </c>
      <c r="L230" s="11"/>
      <c r="M230" s="12"/>
      <c r="N230" s="12"/>
    </row>
    <row r="231" spans="1:14" ht="38.25" x14ac:dyDescent="0.2">
      <c r="A231" s="13" t="s">
        <v>62</v>
      </c>
      <c r="B231" s="5" t="s">
        <v>32</v>
      </c>
      <c r="C231" s="5" t="s">
        <v>13</v>
      </c>
      <c r="D231" s="5" t="s">
        <v>178</v>
      </c>
      <c r="E231" s="5" t="s">
        <v>24</v>
      </c>
      <c r="F231" s="5" t="s">
        <v>179</v>
      </c>
      <c r="G231" s="5" t="s">
        <v>63</v>
      </c>
      <c r="H231" s="10">
        <f t="shared" si="85"/>
        <v>589446.06999999995</v>
      </c>
      <c r="I231" s="49">
        <v>9717396.0700000003</v>
      </c>
      <c r="J231" s="10">
        <f>J232</f>
        <v>589446.06999999995</v>
      </c>
      <c r="K231" s="64">
        <f t="shared" si="77"/>
        <v>6.0658849938181013E-2</v>
      </c>
      <c r="L231" s="11"/>
      <c r="M231" s="12"/>
      <c r="N231" s="12"/>
    </row>
    <row r="232" spans="1:14" x14ac:dyDescent="0.2">
      <c r="A232" s="13" t="s">
        <v>64</v>
      </c>
      <c r="B232" s="5" t="s">
        <v>32</v>
      </c>
      <c r="C232" s="5" t="s">
        <v>13</v>
      </c>
      <c r="D232" s="5" t="s">
        <v>178</v>
      </c>
      <c r="E232" s="5" t="s">
        <v>24</v>
      </c>
      <c r="F232" s="5" t="s">
        <v>179</v>
      </c>
      <c r="G232" s="5" t="s">
        <v>65</v>
      </c>
      <c r="H232" s="36">
        <v>589446.06999999995</v>
      </c>
      <c r="I232" s="58">
        <v>9717396.0700000003</v>
      </c>
      <c r="J232" s="10">
        <v>589446.06999999995</v>
      </c>
      <c r="K232" s="64">
        <f t="shared" si="77"/>
        <v>6.0658849938181013E-2</v>
      </c>
      <c r="L232" s="11"/>
      <c r="M232" s="12"/>
      <c r="N232" s="12"/>
    </row>
    <row r="233" spans="1:14" s="54" customFormat="1" ht="63.75" x14ac:dyDescent="0.2">
      <c r="A233" s="47" t="s">
        <v>180</v>
      </c>
      <c r="B233" s="48" t="s">
        <v>32</v>
      </c>
      <c r="C233" s="48" t="s">
        <v>13</v>
      </c>
      <c r="D233" s="48" t="s">
        <v>17</v>
      </c>
      <c r="E233" s="60" t="s">
        <v>0</v>
      </c>
      <c r="F233" s="60" t="s">
        <v>0</v>
      </c>
      <c r="G233" s="60" t="s">
        <v>0</v>
      </c>
      <c r="H233" s="51">
        <f t="shared" ref="H233:H236" si="86">H234</f>
        <v>60215.06</v>
      </c>
      <c r="I233" s="51">
        <v>60215.06</v>
      </c>
      <c r="J233" s="51">
        <f>J234</f>
        <v>0</v>
      </c>
      <c r="K233" s="63">
        <f t="shared" si="77"/>
        <v>0</v>
      </c>
      <c r="L233" s="52"/>
      <c r="M233" s="53"/>
      <c r="N233" s="53"/>
    </row>
    <row r="234" spans="1:14" s="54" customFormat="1" x14ac:dyDescent="0.2">
      <c r="A234" s="47" t="s">
        <v>23</v>
      </c>
      <c r="B234" s="48" t="s">
        <v>32</v>
      </c>
      <c r="C234" s="48" t="s">
        <v>13</v>
      </c>
      <c r="D234" s="48" t="s">
        <v>17</v>
      </c>
      <c r="E234" s="48" t="s">
        <v>24</v>
      </c>
      <c r="F234" s="60" t="s">
        <v>0</v>
      </c>
      <c r="G234" s="60" t="s">
        <v>0</v>
      </c>
      <c r="H234" s="51">
        <f t="shared" si="86"/>
        <v>60215.06</v>
      </c>
      <c r="I234" s="51">
        <v>60215.06</v>
      </c>
      <c r="J234" s="51">
        <f>J235</f>
        <v>0</v>
      </c>
      <c r="K234" s="63">
        <f t="shared" si="77"/>
        <v>0</v>
      </c>
      <c r="L234" s="52"/>
      <c r="M234" s="53"/>
      <c r="N234" s="53"/>
    </row>
    <row r="235" spans="1:14" ht="63.75" x14ac:dyDescent="0.2">
      <c r="A235" s="13" t="s">
        <v>181</v>
      </c>
      <c r="B235" s="5" t="s">
        <v>32</v>
      </c>
      <c r="C235" s="5" t="s">
        <v>13</v>
      </c>
      <c r="D235" s="5" t="s">
        <v>17</v>
      </c>
      <c r="E235" s="5" t="s">
        <v>24</v>
      </c>
      <c r="F235" s="5" t="s">
        <v>182</v>
      </c>
      <c r="G235" s="40" t="s">
        <v>0</v>
      </c>
      <c r="H235" s="10">
        <f t="shared" si="86"/>
        <v>60215.06</v>
      </c>
      <c r="I235" s="49">
        <v>60215.06</v>
      </c>
      <c r="J235" s="10">
        <f>J236</f>
        <v>0</v>
      </c>
      <c r="K235" s="64">
        <f t="shared" si="77"/>
        <v>0</v>
      </c>
      <c r="L235" s="11"/>
      <c r="M235" s="12"/>
      <c r="N235" s="12"/>
    </row>
    <row r="236" spans="1:14" ht="38.25" x14ac:dyDescent="0.2">
      <c r="A236" s="13" t="s">
        <v>62</v>
      </c>
      <c r="B236" s="5" t="s">
        <v>32</v>
      </c>
      <c r="C236" s="5" t="s">
        <v>13</v>
      </c>
      <c r="D236" s="5" t="s">
        <v>17</v>
      </c>
      <c r="E236" s="5" t="s">
        <v>24</v>
      </c>
      <c r="F236" s="5" t="s">
        <v>182</v>
      </c>
      <c r="G236" s="5" t="s">
        <v>63</v>
      </c>
      <c r="H236" s="10">
        <f t="shared" si="86"/>
        <v>60215.06</v>
      </c>
      <c r="I236" s="49">
        <v>60215.06</v>
      </c>
      <c r="J236" s="10">
        <f>J237</f>
        <v>0</v>
      </c>
      <c r="K236" s="64">
        <f t="shared" si="77"/>
        <v>0</v>
      </c>
      <c r="L236" s="11"/>
      <c r="M236" s="12"/>
      <c r="N236" s="12"/>
    </row>
    <row r="237" spans="1:14" x14ac:dyDescent="0.2">
      <c r="A237" s="13" t="s">
        <v>64</v>
      </c>
      <c r="B237" s="5" t="s">
        <v>32</v>
      </c>
      <c r="C237" s="5" t="s">
        <v>13</v>
      </c>
      <c r="D237" s="5" t="s">
        <v>17</v>
      </c>
      <c r="E237" s="5" t="s">
        <v>24</v>
      </c>
      <c r="F237" s="5" t="s">
        <v>182</v>
      </c>
      <c r="G237" s="5" t="s">
        <v>65</v>
      </c>
      <c r="H237" s="36">
        <v>60215.06</v>
      </c>
      <c r="I237" s="58">
        <v>60215.06</v>
      </c>
      <c r="J237" s="10">
        <v>0</v>
      </c>
      <c r="K237" s="64">
        <f t="shared" si="77"/>
        <v>0</v>
      </c>
      <c r="L237" s="11"/>
      <c r="M237" s="12"/>
      <c r="N237" s="12"/>
    </row>
    <row r="238" spans="1:14" s="54" customFormat="1" ht="51" x14ac:dyDescent="0.2">
      <c r="A238" s="47" t="s">
        <v>183</v>
      </c>
      <c r="B238" s="48" t="s">
        <v>32</v>
      </c>
      <c r="C238" s="48" t="s">
        <v>13</v>
      </c>
      <c r="D238" s="48" t="s">
        <v>184</v>
      </c>
      <c r="E238" s="60" t="s">
        <v>0</v>
      </c>
      <c r="F238" s="60" t="s">
        <v>0</v>
      </c>
      <c r="G238" s="60" t="s">
        <v>0</v>
      </c>
      <c r="H238" s="51">
        <f t="shared" ref="H238:H241" si="87">H239</f>
        <v>174556.63</v>
      </c>
      <c r="I238" s="51">
        <v>174556.63</v>
      </c>
      <c r="J238" s="51">
        <f>J239</f>
        <v>0</v>
      </c>
      <c r="K238" s="63">
        <f t="shared" si="77"/>
        <v>0</v>
      </c>
      <c r="L238" s="52"/>
      <c r="M238" s="53"/>
      <c r="N238" s="53"/>
    </row>
    <row r="239" spans="1:14" s="54" customFormat="1" x14ac:dyDescent="0.2">
      <c r="A239" s="47" t="s">
        <v>23</v>
      </c>
      <c r="B239" s="48" t="s">
        <v>32</v>
      </c>
      <c r="C239" s="48" t="s">
        <v>13</v>
      </c>
      <c r="D239" s="48" t="s">
        <v>184</v>
      </c>
      <c r="E239" s="48" t="s">
        <v>24</v>
      </c>
      <c r="F239" s="60" t="s">
        <v>0</v>
      </c>
      <c r="G239" s="60" t="s">
        <v>0</v>
      </c>
      <c r="H239" s="51">
        <f t="shared" si="87"/>
        <v>174556.63</v>
      </c>
      <c r="I239" s="51">
        <v>174556.63</v>
      </c>
      <c r="J239" s="51">
        <f>J240</f>
        <v>0</v>
      </c>
      <c r="K239" s="63">
        <f t="shared" si="77"/>
        <v>0</v>
      </c>
      <c r="L239" s="52"/>
      <c r="M239" s="53"/>
      <c r="N239" s="53"/>
    </row>
    <row r="240" spans="1:14" ht="51" x14ac:dyDescent="0.2">
      <c r="A240" s="13" t="s">
        <v>185</v>
      </c>
      <c r="B240" s="5" t="s">
        <v>32</v>
      </c>
      <c r="C240" s="5" t="s">
        <v>13</v>
      </c>
      <c r="D240" s="5" t="s">
        <v>184</v>
      </c>
      <c r="E240" s="5" t="s">
        <v>24</v>
      </c>
      <c r="F240" s="5" t="s">
        <v>186</v>
      </c>
      <c r="G240" s="40" t="s">
        <v>0</v>
      </c>
      <c r="H240" s="10">
        <f t="shared" si="87"/>
        <v>174556.63</v>
      </c>
      <c r="I240" s="49">
        <v>174556.63</v>
      </c>
      <c r="J240" s="10">
        <f>J241</f>
        <v>0</v>
      </c>
      <c r="K240" s="64">
        <f t="shared" si="77"/>
        <v>0</v>
      </c>
      <c r="L240" s="11"/>
      <c r="M240" s="12"/>
      <c r="N240" s="12"/>
    </row>
    <row r="241" spans="1:14" ht="38.25" x14ac:dyDescent="0.2">
      <c r="A241" s="13" t="s">
        <v>62</v>
      </c>
      <c r="B241" s="5" t="s">
        <v>32</v>
      </c>
      <c r="C241" s="5" t="s">
        <v>13</v>
      </c>
      <c r="D241" s="5" t="s">
        <v>184</v>
      </c>
      <c r="E241" s="5" t="s">
        <v>24</v>
      </c>
      <c r="F241" s="5" t="s">
        <v>186</v>
      </c>
      <c r="G241" s="5" t="s">
        <v>63</v>
      </c>
      <c r="H241" s="10">
        <f t="shared" si="87"/>
        <v>174556.63</v>
      </c>
      <c r="I241" s="49">
        <v>174556.63</v>
      </c>
      <c r="J241" s="10">
        <f>J242</f>
        <v>0</v>
      </c>
      <c r="K241" s="64">
        <f t="shared" si="77"/>
        <v>0</v>
      </c>
      <c r="L241" s="11"/>
      <c r="M241" s="12"/>
      <c r="N241" s="12"/>
    </row>
    <row r="242" spans="1:14" x14ac:dyDescent="0.2">
      <c r="A242" s="13" t="s">
        <v>64</v>
      </c>
      <c r="B242" s="5" t="s">
        <v>32</v>
      </c>
      <c r="C242" s="5" t="s">
        <v>13</v>
      </c>
      <c r="D242" s="5" t="s">
        <v>184</v>
      </c>
      <c r="E242" s="5" t="s">
        <v>24</v>
      </c>
      <c r="F242" s="5" t="s">
        <v>186</v>
      </c>
      <c r="G242" s="5" t="s">
        <v>65</v>
      </c>
      <c r="H242" s="36">
        <v>174556.63</v>
      </c>
      <c r="I242" s="58">
        <v>174556.63</v>
      </c>
      <c r="J242" s="10">
        <v>0</v>
      </c>
      <c r="K242" s="64">
        <f t="shared" si="77"/>
        <v>0</v>
      </c>
      <c r="L242" s="11"/>
      <c r="M242" s="12"/>
      <c r="N242" s="12"/>
    </row>
    <row r="243" spans="1:14" s="54" customFormat="1" x14ac:dyDescent="0.2">
      <c r="A243" s="47" t="s">
        <v>187</v>
      </c>
      <c r="B243" s="48" t="s">
        <v>32</v>
      </c>
      <c r="C243" s="48" t="s">
        <v>13</v>
      </c>
      <c r="D243" s="48" t="s">
        <v>188</v>
      </c>
      <c r="E243" s="60" t="s">
        <v>0</v>
      </c>
      <c r="F243" s="60" t="s">
        <v>0</v>
      </c>
      <c r="G243" s="60" t="s">
        <v>0</v>
      </c>
      <c r="H243" s="51">
        <f t="shared" ref="H243:H246" si="88">H244</f>
        <v>4961380</v>
      </c>
      <c r="I243" s="51">
        <v>4961380</v>
      </c>
      <c r="J243" s="51">
        <f>J244</f>
        <v>4961380</v>
      </c>
      <c r="K243" s="63">
        <f t="shared" si="77"/>
        <v>1</v>
      </c>
      <c r="L243" s="52"/>
      <c r="M243" s="53"/>
      <c r="N243" s="53"/>
    </row>
    <row r="244" spans="1:14" s="54" customFormat="1" x14ac:dyDescent="0.2">
      <c r="A244" s="47" t="s">
        <v>23</v>
      </c>
      <c r="B244" s="48" t="s">
        <v>32</v>
      </c>
      <c r="C244" s="48" t="s">
        <v>13</v>
      </c>
      <c r="D244" s="48" t="s">
        <v>188</v>
      </c>
      <c r="E244" s="48" t="s">
        <v>24</v>
      </c>
      <c r="F244" s="60" t="s">
        <v>0</v>
      </c>
      <c r="G244" s="60" t="s">
        <v>0</v>
      </c>
      <c r="H244" s="51">
        <f t="shared" si="88"/>
        <v>4961380</v>
      </c>
      <c r="I244" s="51">
        <v>4961380</v>
      </c>
      <c r="J244" s="51">
        <f>J245</f>
        <v>4961380</v>
      </c>
      <c r="K244" s="63">
        <f t="shared" si="77"/>
        <v>1</v>
      </c>
      <c r="L244" s="52"/>
      <c r="M244" s="53"/>
      <c r="N244" s="53"/>
    </row>
    <row r="245" spans="1:14" x14ac:dyDescent="0.2">
      <c r="A245" s="13" t="s">
        <v>187</v>
      </c>
      <c r="B245" s="5" t="s">
        <v>32</v>
      </c>
      <c r="C245" s="5" t="s">
        <v>13</v>
      </c>
      <c r="D245" s="5" t="s">
        <v>188</v>
      </c>
      <c r="E245" s="5" t="s">
        <v>24</v>
      </c>
      <c r="F245" s="5" t="s">
        <v>189</v>
      </c>
      <c r="G245" s="40" t="s">
        <v>0</v>
      </c>
      <c r="H245" s="10">
        <f t="shared" si="88"/>
        <v>4961380</v>
      </c>
      <c r="I245" s="49">
        <v>4961380</v>
      </c>
      <c r="J245" s="10">
        <f>J246</f>
        <v>4961380</v>
      </c>
      <c r="K245" s="64">
        <f t="shared" si="77"/>
        <v>1</v>
      </c>
      <c r="L245" s="11"/>
      <c r="M245" s="12"/>
      <c r="N245" s="12"/>
    </row>
    <row r="246" spans="1:14" ht="38.25" x14ac:dyDescent="0.2">
      <c r="A246" s="13" t="s">
        <v>62</v>
      </c>
      <c r="B246" s="5" t="s">
        <v>32</v>
      </c>
      <c r="C246" s="5" t="s">
        <v>13</v>
      </c>
      <c r="D246" s="5" t="s">
        <v>188</v>
      </c>
      <c r="E246" s="5" t="s">
        <v>24</v>
      </c>
      <c r="F246" s="5" t="s">
        <v>189</v>
      </c>
      <c r="G246" s="5" t="s">
        <v>63</v>
      </c>
      <c r="H246" s="10">
        <f t="shared" si="88"/>
        <v>4961380</v>
      </c>
      <c r="I246" s="49">
        <v>4961380</v>
      </c>
      <c r="J246" s="10">
        <f>J247</f>
        <v>4961380</v>
      </c>
      <c r="K246" s="64">
        <f t="shared" si="77"/>
        <v>1</v>
      </c>
      <c r="L246" s="11"/>
      <c r="M246" s="12"/>
      <c r="N246" s="12"/>
    </row>
    <row r="247" spans="1:14" x14ac:dyDescent="0.2">
      <c r="A247" s="13" t="s">
        <v>64</v>
      </c>
      <c r="B247" s="5" t="s">
        <v>32</v>
      </c>
      <c r="C247" s="5" t="s">
        <v>13</v>
      </c>
      <c r="D247" s="5" t="s">
        <v>188</v>
      </c>
      <c r="E247" s="5" t="s">
        <v>24</v>
      </c>
      <c r="F247" s="5" t="s">
        <v>189</v>
      </c>
      <c r="G247" s="5" t="s">
        <v>65</v>
      </c>
      <c r="H247" s="36">
        <v>4961380</v>
      </c>
      <c r="I247" s="58">
        <v>4961380</v>
      </c>
      <c r="J247" s="10">
        <v>4961380</v>
      </c>
      <c r="K247" s="64">
        <f t="shared" si="77"/>
        <v>1</v>
      </c>
      <c r="L247" s="11"/>
      <c r="M247" s="12"/>
      <c r="N247" s="12"/>
    </row>
    <row r="248" spans="1:14" s="25" customFormat="1" ht="25.5" x14ac:dyDescent="0.2">
      <c r="A248" s="8" t="s">
        <v>190</v>
      </c>
      <c r="B248" s="9" t="s">
        <v>32</v>
      </c>
      <c r="C248" s="9" t="s">
        <v>14</v>
      </c>
      <c r="D248" s="9" t="s">
        <v>0</v>
      </c>
      <c r="E248" s="39" t="s">
        <v>0</v>
      </c>
      <c r="F248" s="39" t="s">
        <v>0</v>
      </c>
      <c r="G248" s="39" t="s">
        <v>0</v>
      </c>
      <c r="H248" s="22">
        <f>H249+H254+H274+H279</f>
        <v>12258618.16</v>
      </c>
      <c r="I248" s="51">
        <v>12258618.16</v>
      </c>
      <c r="J248" s="22">
        <f>J249+J254+J274+J279</f>
        <v>6285689.3999999994</v>
      </c>
      <c r="K248" s="63">
        <f t="shared" si="77"/>
        <v>0.51275676572668438</v>
      </c>
      <c r="L248" s="23"/>
      <c r="M248" s="24"/>
      <c r="N248" s="24"/>
    </row>
    <row r="249" spans="1:14" s="25" customFormat="1" ht="38.25" x14ac:dyDescent="0.2">
      <c r="A249" s="8" t="s">
        <v>191</v>
      </c>
      <c r="B249" s="9" t="s">
        <v>32</v>
      </c>
      <c r="C249" s="9" t="s">
        <v>14</v>
      </c>
      <c r="D249" s="9" t="s">
        <v>19</v>
      </c>
      <c r="E249" s="39" t="s">
        <v>0</v>
      </c>
      <c r="F249" s="39" t="s">
        <v>0</v>
      </c>
      <c r="G249" s="39" t="s">
        <v>0</v>
      </c>
      <c r="H249" s="22">
        <f t="shared" ref="H249:H252" si="89">H250</f>
        <v>795148</v>
      </c>
      <c r="I249" s="51">
        <v>795148</v>
      </c>
      <c r="J249" s="22">
        <f>J250</f>
        <v>331311.34999999998</v>
      </c>
      <c r="K249" s="63">
        <f t="shared" si="77"/>
        <v>0.41666626841795484</v>
      </c>
      <c r="L249" s="23"/>
      <c r="M249" s="24"/>
      <c r="N249" s="24"/>
    </row>
    <row r="250" spans="1:14" s="25" customFormat="1" x14ac:dyDescent="0.2">
      <c r="A250" s="8" t="s">
        <v>23</v>
      </c>
      <c r="B250" s="9" t="s">
        <v>32</v>
      </c>
      <c r="C250" s="9" t="s">
        <v>14</v>
      </c>
      <c r="D250" s="9" t="s">
        <v>19</v>
      </c>
      <c r="E250" s="9" t="s">
        <v>24</v>
      </c>
      <c r="F250" s="39" t="s">
        <v>0</v>
      </c>
      <c r="G250" s="39" t="s">
        <v>0</v>
      </c>
      <c r="H250" s="22">
        <f t="shared" si="89"/>
        <v>795148</v>
      </c>
      <c r="I250" s="51">
        <v>795148</v>
      </c>
      <c r="J250" s="22">
        <f>J251</f>
        <v>331311.34999999998</v>
      </c>
      <c r="K250" s="63">
        <f t="shared" si="77"/>
        <v>0.41666626841795484</v>
      </c>
      <c r="L250" s="23"/>
      <c r="M250" s="24"/>
      <c r="N250" s="24"/>
    </row>
    <row r="251" spans="1:14" ht="25.5" x14ac:dyDescent="0.2">
      <c r="A251" s="13" t="s">
        <v>192</v>
      </c>
      <c r="B251" s="5" t="s">
        <v>32</v>
      </c>
      <c r="C251" s="5" t="s">
        <v>14</v>
      </c>
      <c r="D251" s="5" t="s">
        <v>19</v>
      </c>
      <c r="E251" s="5" t="s">
        <v>24</v>
      </c>
      <c r="F251" s="5" t="s">
        <v>193</v>
      </c>
      <c r="G251" s="40" t="s">
        <v>0</v>
      </c>
      <c r="H251" s="10">
        <f t="shared" si="89"/>
        <v>795148</v>
      </c>
      <c r="I251" s="49">
        <v>795148</v>
      </c>
      <c r="J251" s="10">
        <f>J252</f>
        <v>331311.34999999998</v>
      </c>
      <c r="K251" s="64">
        <f t="shared" si="77"/>
        <v>0.41666626841795484</v>
      </c>
      <c r="L251" s="11"/>
      <c r="M251" s="12"/>
      <c r="N251" s="12"/>
    </row>
    <row r="252" spans="1:14" ht="25.5" x14ac:dyDescent="0.2">
      <c r="A252" s="13" t="s">
        <v>150</v>
      </c>
      <c r="B252" s="5" t="s">
        <v>32</v>
      </c>
      <c r="C252" s="5" t="s">
        <v>14</v>
      </c>
      <c r="D252" s="5" t="s">
        <v>19</v>
      </c>
      <c r="E252" s="5" t="s">
        <v>24</v>
      </c>
      <c r="F252" s="5" t="s">
        <v>193</v>
      </c>
      <c r="G252" s="5" t="s">
        <v>151</v>
      </c>
      <c r="H252" s="10">
        <f t="shared" si="89"/>
        <v>795148</v>
      </c>
      <c r="I252" s="49">
        <v>795148</v>
      </c>
      <c r="J252" s="10">
        <f>J253</f>
        <v>331311.34999999998</v>
      </c>
      <c r="K252" s="64">
        <f t="shared" si="77"/>
        <v>0.41666626841795484</v>
      </c>
      <c r="L252" s="11"/>
      <c r="M252" s="12"/>
      <c r="N252" s="12"/>
    </row>
    <row r="253" spans="1:14" ht="25.5" x14ac:dyDescent="0.2">
      <c r="A253" s="13" t="s">
        <v>194</v>
      </c>
      <c r="B253" s="5" t="s">
        <v>32</v>
      </c>
      <c r="C253" s="5" t="s">
        <v>14</v>
      </c>
      <c r="D253" s="5" t="s">
        <v>19</v>
      </c>
      <c r="E253" s="5" t="s">
        <v>24</v>
      </c>
      <c r="F253" s="5" t="s">
        <v>193</v>
      </c>
      <c r="G253" s="5" t="s">
        <v>195</v>
      </c>
      <c r="H253" s="36">
        <v>795148</v>
      </c>
      <c r="I253" s="58">
        <v>795148</v>
      </c>
      <c r="J253" s="10">
        <v>331311.34999999998</v>
      </c>
      <c r="K253" s="64">
        <f t="shared" si="77"/>
        <v>0.41666626841795484</v>
      </c>
      <c r="L253" s="11"/>
      <c r="M253" s="12"/>
      <c r="N253" s="12"/>
    </row>
    <row r="254" spans="1:14" s="25" customFormat="1" ht="51" x14ac:dyDescent="0.2">
      <c r="A254" s="8" t="s">
        <v>196</v>
      </c>
      <c r="B254" s="9" t="s">
        <v>32</v>
      </c>
      <c r="C254" s="9" t="s">
        <v>14</v>
      </c>
      <c r="D254" s="9" t="s">
        <v>32</v>
      </c>
      <c r="E254" s="39" t="s">
        <v>0</v>
      </c>
      <c r="F254" s="39" t="s">
        <v>0</v>
      </c>
      <c r="G254" s="39" t="s">
        <v>0</v>
      </c>
      <c r="H254" s="22">
        <f t="shared" ref="H254" si="90">H255</f>
        <v>10563848</v>
      </c>
      <c r="I254" s="51">
        <v>10563848</v>
      </c>
      <c r="J254" s="22">
        <f>J255</f>
        <v>5486634.0299999993</v>
      </c>
      <c r="K254" s="63">
        <f t="shared" si="77"/>
        <v>0.51937835815130995</v>
      </c>
      <c r="L254" s="23"/>
      <c r="M254" s="24"/>
      <c r="N254" s="24"/>
    </row>
    <row r="255" spans="1:14" s="25" customFormat="1" x14ac:dyDescent="0.2">
      <c r="A255" s="8" t="s">
        <v>23</v>
      </c>
      <c r="B255" s="9" t="s">
        <v>32</v>
      </c>
      <c r="C255" s="9" t="s">
        <v>14</v>
      </c>
      <c r="D255" s="9" t="s">
        <v>32</v>
      </c>
      <c r="E255" s="9" t="s">
        <v>24</v>
      </c>
      <c r="F255" s="39" t="s">
        <v>0</v>
      </c>
      <c r="G255" s="39" t="s">
        <v>0</v>
      </c>
      <c r="H255" s="22">
        <f>H256+H259+H264+H267+H271</f>
        <v>10563848</v>
      </c>
      <c r="I255" s="51">
        <v>10563848</v>
      </c>
      <c r="J255" s="22">
        <f>J256+J259+J264+J267+J271</f>
        <v>5486634.0299999993</v>
      </c>
      <c r="K255" s="63">
        <f t="shared" si="77"/>
        <v>0.51937835815130995</v>
      </c>
      <c r="L255" s="23"/>
      <c r="M255" s="24"/>
      <c r="N255" s="24"/>
    </row>
    <row r="256" spans="1:14" ht="51" x14ac:dyDescent="0.2">
      <c r="A256" s="13" t="s">
        <v>197</v>
      </c>
      <c r="B256" s="5" t="s">
        <v>32</v>
      </c>
      <c r="C256" s="5" t="s">
        <v>14</v>
      </c>
      <c r="D256" s="5" t="s">
        <v>32</v>
      </c>
      <c r="E256" s="5" t="s">
        <v>24</v>
      </c>
      <c r="F256" s="5" t="s">
        <v>198</v>
      </c>
      <c r="G256" s="40" t="s">
        <v>0</v>
      </c>
      <c r="H256" s="10">
        <f t="shared" ref="H256:H257" si="91">H257</f>
        <v>16800</v>
      </c>
      <c r="I256" s="49">
        <v>16800</v>
      </c>
      <c r="J256" s="10">
        <f>J257</f>
        <v>2100</v>
      </c>
      <c r="K256" s="64">
        <f t="shared" si="77"/>
        <v>0.125</v>
      </c>
      <c r="L256" s="11"/>
      <c r="M256" s="12"/>
      <c r="N256" s="12"/>
    </row>
    <row r="257" spans="1:14" ht="25.5" x14ac:dyDescent="0.2">
      <c r="A257" s="13" t="s">
        <v>150</v>
      </c>
      <c r="B257" s="5" t="s">
        <v>32</v>
      </c>
      <c r="C257" s="5" t="s">
        <v>14</v>
      </c>
      <c r="D257" s="5" t="s">
        <v>32</v>
      </c>
      <c r="E257" s="5" t="s">
        <v>24</v>
      </c>
      <c r="F257" s="5" t="s">
        <v>198</v>
      </c>
      <c r="G257" s="5" t="s">
        <v>151</v>
      </c>
      <c r="H257" s="10">
        <f t="shared" si="91"/>
        <v>16800</v>
      </c>
      <c r="I257" s="49">
        <v>16800</v>
      </c>
      <c r="J257" s="10">
        <f>J258</f>
        <v>2100</v>
      </c>
      <c r="K257" s="64">
        <f t="shared" si="77"/>
        <v>0.125</v>
      </c>
      <c r="L257" s="11"/>
      <c r="M257" s="12"/>
      <c r="N257" s="12"/>
    </row>
    <row r="258" spans="1:14" ht="25.5" x14ac:dyDescent="0.2">
      <c r="A258" s="13" t="s">
        <v>194</v>
      </c>
      <c r="B258" s="5" t="s">
        <v>32</v>
      </c>
      <c r="C258" s="5" t="s">
        <v>14</v>
      </c>
      <c r="D258" s="5" t="s">
        <v>32</v>
      </c>
      <c r="E258" s="5" t="s">
        <v>24</v>
      </c>
      <c r="F258" s="5" t="s">
        <v>198</v>
      </c>
      <c r="G258" s="5" t="s">
        <v>195</v>
      </c>
      <c r="H258" s="36">
        <f>0+16800</f>
        <v>16800</v>
      </c>
      <c r="I258" s="58">
        <v>16800</v>
      </c>
      <c r="J258" s="10">
        <v>2100</v>
      </c>
      <c r="K258" s="64">
        <f t="shared" si="77"/>
        <v>0.125</v>
      </c>
      <c r="L258" s="11"/>
      <c r="M258" s="12"/>
      <c r="N258" s="12"/>
    </row>
    <row r="259" spans="1:14" ht="153" x14ac:dyDescent="0.2">
      <c r="A259" s="13" t="s">
        <v>199</v>
      </c>
      <c r="B259" s="5" t="s">
        <v>32</v>
      </c>
      <c r="C259" s="5" t="s">
        <v>14</v>
      </c>
      <c r="D259" s="5" t="s">
        <v>32</v>
      </c>
      <c r="E259" s="5" t="s">
        <v>24</v>
      </c>
      <c r="F259" s="5" t="s">
        <v>200</v>
      </c>
      <c r="G259" s="40" t="s">
        <v>0</v>
      </c>
      <c r="H259" s="10">
        <f>H260+H262</f>
        <v>716652</v>
      </c>
      <c r="I259" s="49">
        <v>716652</v>
      </c>
      <c r="J259" s="10">
        <f>J260+J262</f>
        <v>314992.92</v>
      </c>
      <c r="K259" s="64">
        <f t="shared" si="77"/>
        <v>0.43953399976557656</v>
      </c>
      <c r="L259" s="11"/>
      <c r="M259" s="12"/>
      <c r="N259" s="12"/>
    </row>
    <row r="260" spans="1:14" ht="76.5" x14ac:dyDescent="0.2">
      <c r="A260" s="13" t="s">
        <v>37</v>
      </c>
      <c r="B260" s="5" t="s">
        <v>32</v>
      </c>
      <c r="C260" s="5" t="s">
        <v>14</v>
      </c>
      <c r="D260" s="5" t="s">
        <v>32</v>
      </c>
      <c r="E260" s="5" t="s">
        <v>24</v>
      </c>
      <c r="F260" s="5" t="s">
        <v>200</v>
      </c>
      <c r="G260" s="5" t="s">
        <v>38</v>
      </c>
      <c r="H260" s="10">
        <f t="shared" ref="H260" si="92">H261</f>
        <v>449568</v>
      </c>
      <c r="I260" s="49">
        <v>449568</v>
      </c>
      <c r="J260" s="10">
        <f>J261</f>
        <v>200942.21</v>
      </c>
      <c r="K260" s="64">
        <f t="shared" si="77"/>
        <v>0.44696733308420528</v>
      </c>
      <c r="L260" s="11"/>
      <c r="M260" s="12"/>
      <c r="N260" s="12"/>
    </row>
    <row r="261" spans="1:14" ht="38.25" x14ac:dyDescent="0.2">
      <c r="A261" s="13" t="s">
        <v>39</v>
      </c>
      <c r="B261" s="5" t="s">
        <v>32</v>
      </c>
      <c r="C261" s="5" t="s">
        <v>14</v>
      </c>
      <c r="D261" s="5" t="s">
        <v>32</v>
      </c>
      <c r="E261" s="5" t="s">
        <v>24</v>
      </c>
      <c r="F261" s="5" t="s">
        <v>200</v>
      </c>
      <c r="G261" s="5" t="s">
        <v>40</v>
      </c>
      <c r="H261" s="36">
        <v>449568</v>
      </c>
      <c r="I261" s="58">
        <v>449568</v>
      </c>
      <c r="J261" s="10">
        <v>200942.21</v>
      </c>
      <c r="K261" s="64">
        <f t="shared" si="77"/>
        <v>0.44696733308420528</v>
      </c>
      <c r="L261" s="11"/>
      <c r="M261" s="12"/>
      <c r="N261" s="12"/>
    </row>
    <row r="262" spans="1:14" ht="38.25" x14ac:dyDescent="0.2">
      <c r="A262" s="13" t="s">
        <v>27</v>
      </c>
      <c r="B262" s="5" t="s">
        <v>32</v>
      </c>
      <c r="C262" s="5" t="s">
        <v>14</v>
      </c>
      <c r="D262" s="5" t="s">
        <v>32</v>
      </c>
      <c r="E262" s="5" t="s">
        <v>24</v>
      </c>
      <c r="F262" s="5" t="s">
        <v>200</v>
      </c>
      <c r="G262" s="5" t="s">
        <v>28</v>
      </c>
      <c r="H262" s="10">
        <f t="shared" ref="H262" si="93">H263</f>
        <v>267084</v>
      </c>
      <c r="I262" s="49">
        <v>267084</v>
      </c>
      <c r="J262" s="10">
        <f>J263</f>
        <v>114050.71</v>
      </c>
      <c r="K262" s="64">
        <f t="shared" si="77"/>
        <v>0.42702187326833507</v>
      </c>
      <c r="L262" s="11"/>
      <c r="M262" s="12"/>
      <c r="N262" s="12"/>
    </row>
    <row r="263" spans="1:14" ht="38.25" x14ac:dyDescent="0.2">
      <c r="A263" s="13" t="s">
        <v>29</v>
      </c>
      <c r="B263" s="5" t="s">
        <v>32</v>
      </c>
      <c r="C263" s="5" t="s">
        <v>14</v>
      </c>
      <c r="D263" s="5" t="s">
        <v>32</v>
      </c>
      <c r="E263" s="5" t="s">
        <v>24</v>
      </c>
      <c r="F263" s="5" t="s">
        <v>200</v>
      </c>
      <c r="G263" s="5" t="s">
        <v>30</v>
      </c>
      <c r="H263" s="36">
        <v>267084</v>
      </c>
      <c r="I263" s="58">
        <v>267084</v>
      </c>
      <c r="J263" s="10">
        <v>114050.71</v>
      </c>
      <c r="K263" s="64">
        <f t="shared" si="77"/>
        <v>0.42702187326833507</v>
      </c>
      <c r="L263" s="11"/>
      <c r="M263" s="12"/>
      <c r="N263" s="12"/>
    </row>
    <row r="264" spans="1:14" ht="165.75" x14ac:dyDescent="0.2">
      <c r="A264" s="13" t="s">
        <v>201</v>
      </c>
      <c r="B264" s="5" t="s">
        <v>32</v>
      </c>
      <c r="C264" s="5" t="s">
        <v>14</v>
      </c>
      <c r="D264" s="5" t="s">
        <v>32</v>
      </c>
      <c r="E264" s="5" t="s">
        <v>24</v>
      </c>
      <c r="F264" s="5" t="s">
        <v>202</v>
      </c>
      <c r="G264" s="40" t="s">
        <v>0</v>
      </c>
      <c r="H264" s="10">
        <f t="shared" ref="H264:H265" si="94">H265</f>
        <v>22000</v>
      </c>
      <c r="I264" s="49">
        <v>22000</v>
      </c>
      <c r="J264" s="10">
        <f>J265</f>
        <v>0</v>
      </c>
      <c r="K264" s="64">
        <f t="shared" ref="K264:K327" si="95">J264/I264</f>
        <v>0</v>
      </c>
      <c r="L264" s="11"/>
      <c r="M264" s="12"/>
      <c r="N264" s="12"/>
    </row>
    <row r="265" spans="1:14" ht="38.25" x14ac:dyDescent="0.2">
      <c r="A265" s="13" t="s">
        <v>27</v>
      </c>
      <c r="B265" s="5" t="s">
        <v>32</v>
      </c>
      <c r="C265" s="5" t="s">
        <v>14</v>
      </c>
      <c r="D265" s="5" t="s">
        <v>32</v>
      </c>
      <c r="E265" s="5" t="s">
        <v>24</v>
      </c>
      <c r="F265" s="5" t="s">
        <v>202</v>
      </c>
      <c r="G265" s="5" t="s">
        <v>28</v>
      </c>
      <c r="H265" s="10">
        <f t="shared" si="94"/>
        <v>22000</v>
      </c>
      <c r="I265" s="49">
        <v>22000</v>
      </c>
      <c r="J265" s="10">
        <f>J266</f>
        <v>0</v>
      </c>
      <c r="K265" s="64">
        <f t="shared" si="95"/>
        <v>0</v>
      </c>
      <c r="L265" s="11"/>
      <c r="M265" s="12"/>
      <c r="N265" s="12"/>
    </row>
    <row r="266" spans="1:14" ht="38.25" x14ac:dyDescent="0.2">
      <c r="A266" s="13" t="s">
        <v>29</v>
      </c>
      <c r="B266" s="5" t="s">
        <v>32</v>
      </c>
      <c r="C266" s="5" t="s">
        <v>14</v>
      </c>
      <c r="D266" s="5" t="s">
        <v>32</v>
      </c>
      <c r="E266" s="5" t="s">
        <v>24</v>
      </c>
      <c r="F266" s="5" t="s">
        <v>202</v>
      </c>
      <c r="G266" s="5" t="s">
        <v>30</v>
      </c>
      <c r="H266" s="36">
        <v>22000</v>
      </c>
      <c r="I266" s="58">
        <v>22000</v>
      </c>
      <c r="J266" s="10">
        <v>0</v>
      </c>
      <c r="K266" s="64">
        <f t="shared" si="95"/>
        <v>0</v>
      </c>
      <c r="L266" s="11"/>
      <c r="M266" s="12"/>
      <c r="N266" s="12"/>
    </row>
    <row r="267" spans="1:14" ht="191.25" x14ac:dyDescent="0.2">
      <c r="A267" s="13" t="s">
        <v>203</v>
      </c>
      <c r="B267" s="5" t="s">
        <v>32</v>
      </c>
      <c r="C267" s="5" t="s">
        <v>14</v>
      </c>
      <c r="D267" s="5" t="s">
        <v>32</v>
      </c>
      <c r="E267" s="5" t="s">
        <v>24</v>
      </c>
      <c r="F267" s="5" t="s">
        <v>204</v>
      </c>
      <c r="G267" s="40" t="s">
        <v>0</v>
      </c>
      <c r="H267" s="10">
        <f>H268</f>
        <v>5754148</v>
      </c>
      <c r="I267" s="49">
        <v>5754148</v>
      </c>
      <c r="J267" s="10">
        <f>J268</f>
        <v>1447141.1099999999</v>
      </c>
      <c r="K267" s="64">
        <f t="shared" si="95"/>
        <v>0.25149528826856726</v>
      </c>
      <c r="L267" s="11"/>
      <c r="M267" s="12"/>
      <c r="N267" s="12"/>
    </row>
    <row r="268" spans="1:14" ht="25.5" x14ac:dyDescent="0.2">
      <c r="A268" s="13" t="s">
        <v>150</v>
      </c>
      <c r="B268" s="5" t="s">
        <v>32</v>
      </c>
      <c r="C268" s="5" t="s">
        <v>14</v>
      </c>
      <c r="D268" s="5" t="s">
        <v>32</v>
      </c>
      <c r="E268" s="5" t="s">
        <v>24</v>
      </c>
      <c r="F268" s="5" t="s">
        <v>204</v>
      </c>
      <c r="G268" s="5" t="s">
        <v>151</v>
      </c>
      <c r="H268" s="10">
        <f t="shared" ref="H268" si="96">H269+H270</f>
        <v>5754148</v>
      </c>
      <c r="I268" s="49">
        <v>5754148</v>
      </c>
      <c r="J268" s="10">
        <f>J269+J270</f>
        <v>1447141.1099999999</v>
      </c>
      <c r="K268" s="64">
        <f t="shared" si="95"/>
        <v>0.25149528826856726</v>
      </c>
      <c r="L268" s="11"/>
      <c r="M268" s="12"/>
      <c r="N268" s="12"/>
    </row>
    <row r="269" spans="1:14" ht="25.5" x14ac:dyDescent="0.2">
      <c r="A269" s="13" t="s">
        <v>194</v>
      </c>
      <c r="B269" s="5" t="s">
        <v>32</v>
      </c>
      <c r="C269" s="5" t="s">
        <v>14</v>
      </c>
      <c r="D269" s="5" t="s">
        <v>32</v>
      </c>
      <c r="E269" s="5" t="s">
        <v>24</v>
      </c>
      <c r="F269" s="5" t="s">
        <v>204</v>
      </c>
      <c r="G269" s="5" t="s">
        <v>195</v>
      </c>
      <c r="H269" s="36">
        <v>4584792</v>
      </c>
      <c r="I269" s="58">
        <v>4584792</v>
      </c>
      <c r="J269" s="10">
        <v>1152983.5</v>
      </c>
      <c r="K269" s="64">
        <f t="shared" si="95"/>
        <v>0.25148000171000123</v>
      </c>
      <c r="L269" s="11"/>
      <c r="M269" s="12"/>
      <c r="N269" s="12"/>
    </row>
    <row r="270" spans="1:14" ht="38.25" x14ac:dyDescent="0.2">
      <c r="A270" s="13" t="s">
        <v>152</v>
      </c>
      <c r="B270" s="5" t="s">
        <v>32</v>
      </c>
      <c r="C270" s="5" t="s">
        <v>14</v>
      </c>
      <c r="D270" s="5" t="s">
        <v>32</v>
      </c>
      <c r="E270" s="5" t="s">
        <v>24</v>
      </c>
      <c r="F270" s="5" t="s">
        <v>204</v>
      </c>
      <c r="G270" s="5" t="s">
        <v>153</v>
      </c>
      <c r="H270" s="36">
        <v>1169356</v>
      </c>
      <c r="I270" s="58">
        <v>1169356</v>
      </c>
      <c r="J270" s="10">
        <v>294157.61</v>
      </c>
      <c r="K270" s="64">
        <f t="shared" si="95"/>
        <v>0.25155522355895038</v>
      </c>
      <c r="L270" s="11"/>
      <c r="M270" s="12"/>
      <c r="N270" s="12"/>
    </row>
    <row r="271" spans="1:14" ht="76.5" x14ac:dyDescent="0.2">
      <c r="A271" s="13" t="s">
        <v>205</v>
      </c>
      <c r="B271" s="5" t="s">
        <v>32</v>
      </c>
      <c r="C271" s="5" t="s">
        <v>14</v>
      </c>
      <c r="D271" s="5" t="s">
        <v>32</v>
      </c>
      <c r="E271" s="5" t="s">
        <v>24</v>
      </c>
      <c r="F271" s="5" t="s">
        <v>206</v>
      </c>
      <c r="G271" s="40" t="s">
        <v>0</v>
      </c>
      <c r="H271" s="10">
        <f t="shared" ref="H271:H272" si="97">H272</f>
        <v>4054248</v>
      </c>
      <c r="I271" s="49">
        <v>4054248</v>
      </c>
      <c r="J271" s="10">
        <f>J272</f>
        <v>3722400</v>
      </c>
      <c r="K271" s="64">
        <f t="shared" si="95"/>
        <v>0.91814807579605395</v>
      </c>
      <c r="L271" s="11"/>
      <c r="M271" s="12"/>
      <c r="N271" s="12"/>
    </row>
    <row r="272" spans="1:14" ht="38.25" x14ac:dyDescent="0.2">
      <c r="A272" s="13" t="s">
        <v>111</v>
      </c>
      <c r="B272" s="5" t="s">
        <v>32</v>
      </c>
      <c r="C272" s="5" t="s">
        <v>14</v>
      </c>
      <c r="D272" s="5" t="s">
        <v>32</v>
      </c>
      <c r="E272" s="5" t="s">
        <v>24</v>
      </c>
      <c r="F272" s="5" t="s">
        <v>206</v>
      </c>
      <c r="G272" s="5" t="s">
        <v>112</v>
      </c>
      <c r="H272" s="10">
        <f t="shared" si="97"/>
        <v>4054248</v>
      </c>
      <c r="I272" s="49">
        <v>4054248</v>
      </c>
      <c r="J272" s="10">
        <f>J273</f>
        <v>3722400</v>
      </c>
      <c r="K272" s="64">
        <f t="shared" si="95"/>
        <v>0.91814807579605395</v>
      </c>
      <c r="L272" s="11"/>
      <c r="M272" s="12"/>
      <c r="N272" s="12"/>
    </row>
    <row r="273" spans="1:14" x14ac:dyDescent="0.2">
      <c r="A273" s="13" t="s">
        <v>113</v>
      </c>
      <c r="B273" s="5" t="s">
        <v>32</v>
      </c>
      <c r="C273" s="5" t="s">
        <v>14</v>
      </c>
      <c r="D273" s="5" t="s">
        <v>32</v>
      </c>
      <c r="E273" s="5" t="s">
        <v>24</v>
      </c>
      <c r="F273" s="5" t="s">
        <v>206</v>
      </c>
      <c r="G273" s="5" t="s">
        <v>114</v>
      </c>
      <c r="H273" s="36">
        <v>4054248</v>
      </c>
      <c r="I273" s="58">
        <v>4054248</v>
      </c>
      <c r="J273" s="10">
        <v>3722400</v>
      </c>
      <c r="K273" s="64">
        <f t="shared" si="95"/>
        <v>0.91814807579605395</v>
      </c>
      <c r="L273" s="11"/>
      <c r="M273" s="12"/>
      <c r="N273" s="12"/>
    </row>
    <row r="274" spans="1:14" s="25" customFormat="1" ht="63.75" x14ac:dyDescent="0.2">
      <c r="A274" s="8" t="s">
        <v>207</v>
      </c>
      <c r="B274" s="9" t="s">
        <v>32</v>
      </c>
      <c r="C274" s="9" t="s">
        <v>14</v>
      </c>
      <c r="D274" s="9" t="s">
        <v>59</v>
      </c>
      <c r="E274" s="39" t="s">
        <v>0</v>
      </c>
      <c r="F274" s="39" t="s">
        <v>0</v>
      </c>
      <c r="G274" s="39" t="s">
        <v>0</v>
      </c>
      <c r="H274" s="22">
        <f t="shared" ref="H274:H277" si="98">H275</f>
        <v>219852.16</v>
      </c>
      <c r="I274" s="51">
        <v>219852.16</v>
      </c>
      <c r="J274" s="22">
        <f>J275</f>
        <v>36890.44</v>
      </c>
      <c r="K274" s="63">
        <f t="shared" si="95"/>
        <v>0.16779657748188601</v>
      </c>
      <c r="L274" s="23"/>
      <c r="M274" s="24"/>
      <c r="N274" s="24"/>
    </row>
    <row r="275" spans="1:14" s="25" customFormat="1" x14ac:dyDescent="0.2">
      <c r="A275" s="8" t="s">
        <v>23</v>
      </c>
      <c r="B275" s="9" t="s">
        <v>32</v>
      </c>
      <c r="C275" s="9" t="s">
        <v>14</v>
      </c>
      <c r="D275" s="9" t="s">
        <v>59</v>
      </c>
      <c r="E275" s="9" t="s">
        <v>24</v>
      </c>
      <c r="F275" s="39" t="s">
        <v>0</v>
      </c>
      <c r="G275" s="39" t="s">
        <v>0</v>
      </c>
      <c r="H275" s="22">
        <f t="shared" si="98"/>
        <v>219852.16</v>
      </c>
      <c r="I275" s="51">
        <v>219852.16</v>
      </c>
      <c r="J275" s="22">
        <f>J276</f>
        <v>36890.44</v>
      </c>
      <c r="K275" s="63">
        <f t="shared" si="95"/>
        <v>0.16779657748188601</v>
      </c>
      <c r="L275" s="23"/>
      <c r="M275" s="24"/>
      <c r="N275" s="24"/>
    </row>
    <row r="276" spans="1:14" ht="38.25" x14ac:dyDescent="0.2">
      <c r="A276" s="13" t="s">
        <v>208</v>
      </c>
      <c r="B276" s="5" t="s">
        <v>32</v>
      </c>
      <c r="C276" s="5" t="s">
        <v>14</v>
      </c>
      <c r="D276" s="5" t="s">
        <v>59</v>
      </c>
      <c r="E276" s="5" t="s">
        <v>24</v>
      </c>
      <c r="F276" s="5" t="s">
        <v>209</v>
      </c>
      <c r="G276" s="40" t="s">
        <v>0</v>
      </c>
      <c r="H276" s="10">
        <f t="shared" si="98"/>
        <v>219852.16</v>
      </c>
      <c r="I276" s="49">
        <v>219852.16</v>
      </c>
      <c r="J276" s="10">
        <f>J277</f>
        <v>36890.44</v>
      </c>
      <c r="K276" s="64">
        <f t="shared" si="95"/>
        <v>0.16779657748188601</v>
      </c>
      <c r="L276" s="11"/>
      <c r="M276" s="12"/>
      <c r="N276" s="12"/>
    </row>
    <row r="277" spans="1:14" ht="25.5" x14ac:dyDescent="0.2">
      <c r="A277" s="13" t="s">
        <v>150</v>
      </c>
      <c r="B277" s="5" t="s">
        <v>32</v>
      </c>
      <c r="C277" s="5" t="s">
        <v>14</v>
      </c>
      <c r="D277" s="5" t="s">
        <v>59</v>
      </c>
      <c r="E277" s="5" t="s">
        <v>24</v>
      </c>
      <c r="F277" s="5" t="s">
        <v>209</v>
      </c>
      <c r="G277" s="5" t="s">
        <v>151</v>
      </c>
      <c r="H277" s="10">
        <f t="shared" si="98"/>
        <v>219852.16</v>
      </c>
      <c r="I277" s="49">
        <v>219852.16</v>
      </c>
      <c r="J277" s="10">
        <f>J278</f>
        <v>36890.44</v>
      </c>
      <c r="K277" s="64">
        <f t="shared" si="95"/>
        <v>0.16779657748188601</v>
      </c>
      <c r="L277" s="11"/>
      <c r="M277" s="12"/>
      <c r="N277" s="12"/>
    </row>
    <row r="278" spans="1:14" ht="25.5" x14ac:dyDescent="0.2">
      <c r="A278" s="13" t="s">
        <v>194</v>
      </c>
      <c r="B278" s="5" t="s">
        <v>32</v>
      </c>
      <c r="C278" s="5" t="s">
        <v>14</v>
      </c>
      <c r="D278" s="5" t="s">
        <v>59</v>
      </c>
      <c r="E278" s="5" t="s">
        <v>24</v>
      </c>
      <c r="F278" s="5" t="s">
        <v>209</v>
      </c>
      <c r="G278" s="5" t="s">
        <v>195</v>
      </c>
      <c r="H278" s="36">
        <v>219852.16</v>
      </c>
      <c r="I278" s="58">
        <v>219852.16</v>
      </c>
      <c r="J278" s="10">
        <v>36890.44</v>
      </c>
      <c r="K278" s="64">
        <f t="shared" si="95"/>
        <v>0.16779657748188601</v>
      </c>
      <c r="L278" s="11"/>
      <c r="M278" s="12"/>
      <c r="N278" s="12"/>
    </row>
    <row r="279" spans="1:14" s="25" customFormat="1" ht="38.25" x14ac:dyDescent="0.2">
      <c r="A279" s="8" t="s">
        <v>210</v>
      </c>
      <c r="B279" s="9" t="s">
        <v>32</v>
      </c>
      <c r="C279" s="9" t="s">
        <v>14</v>
      </c>
      <c r="D279" s="9" t="s">
        <v>99</v>
      </c>
      <c r="E279" s="39" t="s">
        <v>0</v>
      </c>
      <c r="F279" s="39" t="s">
        <v>0</v>
      </c>
      <c r="G279" s="39" t="s">
        <v>0</v>
      </c>
      <c r="H279" s="22">
        <f t="shared" ref="H279:H282" si="99">H280</f>
        <v>679770</v>
      </c>
      <c r="I279" s="51">
        <v>679770</v>
      </c>
      <c r="J279" s="22">
        <f>J280</f>
        <v>430853.58</v>
      </c>
      <c r="K279" s="63">
        <f t="shared" si="95"/>
        <v>0.63382258705150274</v>
      </c>
      <c r="L279" s="23"/>
      <c r="M279" s="24"/>
      <c r="N279" s="24"/>
    </row>
    <row r="280" spans="1:14" s="25" customFormat="1" x14ac:dyDescent="0.2">
      <c r="A280" s="8" t="s">
        <v>23</v>
      </c>
      <c r="B280" s="9" t="s">
        <v>32</v>
      </c>
      <c r="C280" s="9" t="s">
        <v>14</v>
      </c>
      <c r="D280" s="9" t="s">
        <v>99</v>
      </c>
      <c r="E280" s="9" t="s">
        <v>24</v>
      </c>
      <c r="F280" s="39" t="s">
        <v>0</v>
      </c>
      <c r="G280" s="39" t="s">
        <v>0</v>
      </c>
      <c r="H280" s="22">
        <f t="shared" si="99"/>
        <v>679770</v>
      </c>
      <c r="I280" s="51">
        <v>679770</v>
      </c>
      <c r="J280" s="22">
        <f>J281</f>
        <v>430853.58</v>
      </c>
      <c r="K280" s="63">
        <f t="shared" si="95"/>
        <v>0.63382258705150274</v>
      </c>
      <c r="L280" s="23"/>
      <c r="M280" s="24"/>
      <c r="N280" s="24"/>
    </row>
    <row r="281" spans="1:14" ht="25.5" x14ac:dyDescent="0.2">
      <c r="A281" s="13" t="s">
        <v>211</v>
      </c>
      <c r="B281" s="5" t="s">
        <v>32</v>
      </c>
      <c r="C281" s="5" t="s">
        <v>14</v>
      </c>
      <c r="D281" s="5" t="s">
        <v>99</v>
      </c>
      <c r="E281" s="5" t="s">
        <v>24</v>
      </c>
      <c r="F281" s="5" t="s">
        <v>212</v>
      </c>
      <c r="G281" s="40" t="s">
        <v>0</v>
      </c>
      <c r="H281" s="10">
        <f t="shared" si="99"/>
        <v>679770</v>
      </c>
      <c r="I281" s="49">
        <v>679770</v>
      </c>
      <c r="J281" s="10">
        <f>J282</f>
        <v>430853.58</v>
      </c>
      <c r="K281" s="64">
        <f t="shared" si="95"/>
        <v>0.63382258705150274</v>
      </c>
      <c r="L281" s="11"/>
      <c r="M281" s="12"/>
      <c r="N281" s="12"/>
    </row>
    <row r="282" spans="1:14" ht="25.5" x14ac:dyDescent="0.2">
      <c r="A282" s="13" t="s">
        <v>150</v>
      </c>
      <c r="B282" s="5" t="s">
        <v>32</v>
      </c>
      <c r="C282" s="5" t="s">
        <v>14</v>
      </c>
      <c r="D282" s="5" t="s">
        <v>99</v>
      </c>
      <c r="E282" s="5" t="s">
        <v>24</v>
      </c>
      <c r="F282" s="5" t="s">
        <v>212</v>
      </c>
      <c r="G282" s="5" t="s">
        <v>151</v>
      </c>
      <c r="H282" s="10">
        <f t="shared" si="99"/>
        <v>679770</v>
      </c>
      <c r="I282" s="49">
        <v>679770</v>
      </c>
      <c r="J282" s="10">
        <f>J283</f>
        <v>430853.58</v>
      </c>
      <c r="K282" s="64">
        <f t="shared" si="95"/>
        <v>0.63382258705150274</v>
      </c>
      <c r="L282" s="11"/>
      <c r="M282" s="12"/>
      <c r="N282" s="12"/>
    </row>
    <row r="283" spans="1:14" ht="38.25" x14ac:dyDescent="0.2">
      <c r="A283" s="13" t="s">
        <v>152</v>
      </c>
      <c r="B283" s="5" t="s">
        <v>32</v>
      </c>
      <c r="C283" s="5" t="s">
        <v>14</v>
      </c>
      <c r="D283" s="5" t="s">
        <v>99</v>
      </c>
      <c r="E283" s="5" t="s">
        <v>24</v>
      </c>
      <c r="F283" s="5" t="s">
        <v>212</v>
      </c>
      <c r="G283" s="5" t="s">
        <v>153</v>
      </c>
      <c r="H283" s="36">
        <v>679770</v>
      </c>
      <c r="I283" s="58">
        <v>679770</v>
      </c>
      <c r="J283" s="10">
        <v>430853.58</v>
      </c>
      <c r="K283" s="64">
        <f t="shared" si="95"/>
        <v>0.63382258705150274</v>
      </c>
      <c r="L283" s="11"/>
      <c r="M283" s="12"/>
      <c r="N283" s="12"/>
    </row>
    <row r="284" spans="1:14" s="25" customFormat="1" ht="25.5" x14ac:dyDescent="0.2">
      <c r="A284" s="8" t="s">
        <v>213</v>
      </c>
      <c r="B284" s="9" t="s">
        <v>32</v>
      </c>
      <c r="C284" s="9" t="s">
        <v>15</v>
      </c>
      <c r="D284" s="9" t="s">
        <v>0</v>
      </c>
      <c r="E284" s="39" t="s">
        <v>0</v>
      </c>
      <c r="F284" s="39" t="s">
        <v>0</v>
      </c>
      <c r="G284" s="39" t="s">
        <v>0</v>
      </c>
      <c r="H284" s="22">
        <f t="shared" ref="H284:H285" si="100">H285</f>
        <v>10376440</v>
      </c>
      <c r="I284" s="51">
        <v>10376440</v>
      </c>
      <c r="J284" s="22">
        <f>J285</f>
        <v>4795831.8100000005</v>
      </c>
      <c r="K284" s="63">
        <f t="shared" si="95"/>
        <v>0.46218470014764224</v>
      </c>
      <c r="L284" s="23"/>
      <c r="M284" s="24"/>
      <c r="N284" s="24"/>
    </row>
    <row r="285" spans="1:14" s="25" customFormat="1" ht="25.5" x14ac:dyDescent="0.2">
      <c r="A285" s="8" t="s">
        <v>214</v>
      </c>
      <c r="B285" s="9" t="s">
        <v>32</v>
      </c>
      <c r="C285" s="9" t="s">
        <v>15</v>
      </c>
      <c r="D285" s="9" t="s">
        <v>19</v>
      </c>
      <c r="E285" s="39" t="s">
        <v>0</v>
      </c>
      <c r="F285" s="39" t="s">
        <v>0</v>
      </c>
      <c r="G285" s="39" t="s">
        <v>0</v>
      </c>
      <c r="H285" s="22">
        <f t="shared" si="100"/>
        <v>10376440</v>
      </c>
      <c r="I285" s="51">
        <v>10376440</v>
      </c>
      <c r="J285" s="22">
        <f>J286</f>
        <v>4795831.8100000005</v>
      </c>
      <c r="K285" s="63">
        <f t="shared" si="95"/>
        <v>0.46218470014764224</v>
      </c>
      <c r="L285" s="23"/>
      <c r="M285" s="24"/>
      <c r="N285" s="24"/>
    </row>
    <row r="286" spans="1:14" s="25" customFormat="1" x14ac:dyDescent="0.2">
      <c r="A286" s="8" t="s">
        <v>23</v>
      </c>
      <c r="B286" s="9" t="s">
        <v>32</v>
      </c>
      <c r="C286" s="9" t="s">
        <v>15</v>
      </c>
      <c r="D286" s="9" t="s">
        <v>19</v>
      </c>
      <c r="E286" s="9" t="s">
        <v>24</v>
      </c>
      <c r="F286" s="39" t="s">
        <v>0</v>
      </c>
      <c r="G286" s="39" t="s">
        <v>0</v>
      </c>
      <c r="H286" s="22">
        <f t="shared" ref="H286" si="101">H287+H290</f>
        <v>10376440</v>
      </c>
      <c r="I286" s="51">
        <v>10376440</v>
      </c>
      <c r="J286" s="22">
        <f>J287+J290</f>
        <v>4795831.8100000005</v>
      </c>
      <c r="K286" s="63">
        <f t="shared" si="95"/>
        <v>0.46218470014764224</v>
      </c>
      <c r="L286" s="23"/>
      <c r="M286" s="24"/>
      <c r="N286" s="24"/>
    </row>
    <row r="287" spans="1:14" x14ac:dyDescent="0.2">
      <c r="A287" s="13" t="s">
        <v>215</v>
      </c>
      <c r="B287" s="5" t="s">
        <v>32</v>
      </c>
      <c r="C287" s="5" t="s">
        <v>15</v>
      </c>
      <c r="D287" s="5" t="s">
        <v>19</v>
      </c>
      <c r="E287" s="5" t="s">
        <v>24</v>
      </c>
      <c r="F287" s="5" t="s">
        <v>216</v>
      </c>
      <c r="G287" s="40" t="s">
        <v>0</v>
      </c>
      <c r="H287" s="10">
        <f t="shared" ref="H287:H288" si="102">H288</f>
        <v>2049220</v>
      </c>
      <c r="I287" s="49">
        <v>2049220</v>
      </c>
      <c r="J287" s="10">
        <f>J288</f>
        <v>1004211.81</v>
      </c>
      <c r="K287" s="64">
        <f t="shared" si="95"/>
        <v>0.49004587599184085</v>
      </c>
      <c r="L287" s="11"/>
      <c r="M287" s="12"/>
      <c r="N287" s="12"/>
    </row>
    <row r="288" spans="1:14" ht="38.25" x14ac:dyDescent="0.2">
      <c r="A288" s="13" t="s">
        <v>62</v>
      </c>
      <c r="B288" s="5" t="s">
        <v>32</v>
      </c>
      <c r="C288" s="5" t="s">
        <v>15</v>
      </c>
      <c r="D288" s="5" t="s">
        <v>19</v>
      </c>
      <c r="E288" s="5" t="s">
        <v>24</v>
      </c>
      <c r="F288" s="5" t="s">
        <v>216</v>
      </c>
      <c r="G288" s="5" t="s">
        <v>63</v>
      </c>
      <c r="H288" s="10">
        <f t="shared" si="102"/>
        <v>2049220</v>
      </c>
      <c r="I288" s="49">
        <v>2049220</v>
      </c>
      <c r="J288" s="10">
        <f>J289</f>
        <v>1004211.81</v>
      </c>
      <c r="K288" s="64">
        <f t="shared" si="95"/>
        <v>0.49004587599184085</v>
      </c>
      <c r="L288" s="11"/>
      <c r="M288" s="12"/>
      <c r="N288" s="12"/>
    </row>
    <row r="289" spans="1:14" x14ac:dyDescent="0.2">
      <c r="A289" s="13" t="s">
        <v>64</v>
      </c>
      <c r="B289" s="5" t="s">
        <v>32</v>
      </c>
      <c r="C289" s="5" t="s">
        <v>15</v>
      </c>
      <c r="D289" s="5" t="s">
        <v>19</v>
      </c>
      <c r="E289" s="5" t="s">
        <v>24</v>
      </c>
      <c r="F289" s="5" t="s">
        <v>216</v>
      </c>
      <c r="G289" s="5" t="s">
        <v>65</v>
      </c>
      <c r="H289" s="36">
        <v>2049220</v>
      </c>
      <c r="I289" s="58">
        <v>2049220</v>
      </c>
      <c r="J289" s="10">
        <v>1004211.81</v>
      </c>
      <c r="K289" s="64">
        <f t="shared" si="95"/>
        <v>0.49004587599184085</v>
      </c>
      <c r="L289" s="11"/>
      <c r="M289" s="12"/>
      <c r="N289" s="12"/>
    </row>
    <row r="290" spans="1:14" ht="25.5" x14ac:dyDescent="0.2">
      <c r="A290" s="13" t="s">
        <v>217</v>
      </c>
      <c r="B290" s="5" t="s">
        <v>32</v>
      </c>
      <c r="C290" s="5" t="s">
        <v>15</v>
      </c>
      <c r="D290" s="5" t="s">
        <v>19</v>
      </c>
      <c r="E290" s="5" t="s">
        <v>24</v>
      </c>
      <c r="F290" s="5" t="s">
        <v>218</v>
      </c>
      <c r="G290" s="40" t="s">
        <v>0</v>
      </c>
      <c r="H290" s="10">
        <f t="shared" ref="H290:H291" si="103">H291</f>
        <v>8327220</v>
      </c>
      <c r="I290" s="49">
        <v>8327220</v>
      </c>
      <c r="J290" s="10">
        <f>J291</f>
        <v>3791620</v>
      </c>
      <c r="K290" s="64">
        <f t="shared" si="95"/>
        <v>0.45532842893546704</v>
      </c>
      <c r="L290" s="11"/>
      <c r="M290" s="12"/>
      <c r="N290" s="12"/>
    </row>
    <row r="291" spans="1:14" ht="38.25" x14ac:dyDescent="0.2">
      <c r="A291" s="13" t="s">
        <v>62</v>
      </c>
      <c r="B291" s="5" t="s">
        <v>32</v>
      </c>
      <c r="C291" s="5" t="s">
        <v>15</v>
      </c>
      <c r="D291" s="5" t="s">
        <v>19</v>
      </c>
      <c r="E291" s="5" t="s">
        <v>24</v>
      </c>
      <c r="F291" s="5" t="s">
        <v>218</v>
      </c>
      <c r="G291" s="5" t="s">
        <v>63</v>
      </c>
      <c r="H291" s="10">
        <f t="shared" si="103"/>
        <v>8327220</v>
      </c>
      <c r="I291" s="49">
        <v>8327220</v>
      </c>
      <c r="J291" s="10">
        <f>J292</f>
        <v>3791620</v>
      </c>
      <c r="K291" s="64">
        <f t="shared" si="95"/>
        <v>0.45532842893546704</v>
      </c>
      <c r="L291" s="11"/>
      <c r="M291" s="12"/>
      <c r="N291" s="12"/>
    </row>
    <row r="292" spans="1:14" x14ac:dyDescent="0.2">
      <c r="A292" s="13" t="s">
        <v>219</v>
      </c>
      <c r="B292" s="5" t="s">
        <v>32</v>
      </c>
      <c r="C292" s="5" t="s">
        <v>15</v>
      </c>
      <c r="D292" s="5" t="s">
        <v>19</v>
      </c>
      <c r="E292" s="5" t="s">
        <v>24</v>
      </c>
      <c r="F292" s="5" t="s">
        <v>218</v>
      </c>
      <c r="G292" s="5" t="s">
        <v>220</v>
      </c>
      <c r="H292" s="36">
        <v>8327220</v>
      </c>
      <c r="I292" s="58">
        <v>8327220</v>
      </c>
      <c r="J292" s="10">
        <v>3791620</v>
      </c>
      <c r="K292" s="64">
        <f t="shared" si="95"/>
        <v>0.45532842893546704</v>
      </c>
      <c r="L292" s="11"/>
      <c r="M292" s="12"/>
      <c r="N292" s="12"/>
    </row>
    <row r="293" spans="1:14" ht="51" hidden="1" customHeight="1" x14ac:dyDescent="0.2">
      <c r="A293" s="13" t="s">
        <v>221</v>
      </c>
      <c r="B293" s="5" t="s">
        <v>32</v>
      </c>
      <c r="C293" s="5" t="s">
        <v>15</v>
      </c>
      <c r="D293" s="5" t="s">
        <v>19</v>
      </c>
      <c r="E293" s="5" t="s">
        <v>24</v>
      </c>
      <c r="F293" s="5" t="s">
        <v>222</v>
      </c>
      <c r="G293" s="40" t="s">
        <v>0</v>
      </c>
      <c r="H293" s="36">
        <v>0</v>
      </c>
      <c r="I293" s="58">
        <v>0</v>
      </c>
      <c r="J293" s="10"/>
      <c r="K293" s="64" t="e">
        <f t="shared" si="95"/>
        <v>#DIV/0!</v>
      </c>
      <c r="L293" s="11"/>
      <c r="M293" s="12"/>
      <c r="N293" s="12"/>
    </row>
    <row r="294" spans="1:14" ht="38.25" hidden="1" customHeight="1" x14ac:dyDescent="0.2">
      <c r="A294" s="13" t="s">
        <v>62</v>
      </c>
      <c r="B294" s="5" t="s">
        <v>32</v>
      </c>
      <c r="C294" s="5" t="s">
        <v>15</v>
      </c>
      <c r="D294" s="5" t="s">
        <v>19</v>
      </c>
      <c r="E294" s="5" t="s">
        <v>24</v>
      </c>
      <c r="F294" s="5" t="s">
        <v>222</v>
      </c>
      <c r="G294" s="5" t="s">
        <v>63</v>
      </c>
      <c r="H294" s="36">
        <v>0</v>
      </c>
      <c r="I294" s="58">
        <v>0</v>
      </c>
      <c r="J294" s="10"/>
      <c r="K294" s="64" t="e">
        <f t="shared" si="95"/>
        <v>#DIV/0!</v>
      </c>
      <c r="L294" s="11"/>
      <c r="M294" s="12"/>
      <c r="N294" s="12"/>
    </row>
    <row r="295" spans="1:14" ht="12.75" hidden="1" customHeight="1" x14ac:dyDescent="0.2">
      <c r="A295" s="13" t="s">
        <v>219</v>
      </c>
      <c r="B295" s="5" t="s">
        <v>32</v>
      </c>
      <c r="C295" s="5" t="s">
        <v>15</v>
      </c>
      <c r="D295" s="5" t="s">
        <v>19</v>
      </c>
      <c r="E295" s="5" t="s">
        <v>24</v>
      </c>
      <c r="F295" s="5" t="s">
        <v>222</v>
      </c>
      <c r="G295" s="5" t="s">
        <v>220</v>
      </c>
      <c r="H295" s="36">
        <v>0</v>
      </c>
      <c r="I295" s="58">
        <v>0</v>
      </c>
      <c r="J295" s="10"/>
      <c r="K295" s="64" t="e">
        <f t="shared" si="95"/>
        <v>#DIV/0!</v>
      </c>
      <c r="L295" s="11"/>
      <c r="M295" s="12"/>
      <c r="N295" s="12"/>
    </row>
    <row r="296" spans="1:14" s="25" customFormat="1" ht="25.5" x14ac:dyDescent="0.2">
      <c r="A296" s="8" t="s">
        <v>223</v>
      </c>
      <c r="B296" s="9" t="s">
        <v>32</v>
      </c>
      <c r="C296" s="9" t="s">
        <v>16</v>
      </c>
      <c r="D296" s="9" t="s">
        <v>0</v>
      </c>
      <c r="E296" s="39" t="s">
        <v>0</v>
      </c>
      <c r="F296" s="39" t="s">
        <v>0</v>
      </c>
      <c r="G296" s="39" t="s">
        <v>0</v>
      </c>
      <c r="H296" s="22">
        <f t="shared" ref="H296:H297" si="104">H297</f>
        <v>15796324</v>
      </c>
      <c r="I296" s="51">
        <v>15796324</v>
      </c>
      <c r="J296" s="22">
        <f>J297</f>
        <v>7472523.5300000003</v>
      </c>
      <c r="K296" s="63">
        <f t="shared" si="95"/>
        <v>0.47305458725713656</v>
      </c>
      <c r="L296" s="23"/>
      <c r="M296" s="24"/>
      <c r="N296" s="24"/>
    </row>
    <row r="297" spans="1:14" s="25" customFormat="1" x14ac:dyDescent="0.2">
      <c r="A297" s="8" t="s">
        <v>224</v>
      </c>
      <c r="B297" s="9" t="s">
        <v>32</v>
      </c>
      <c r="C297" s="9" t="s">
        <v>16</v>
      </c>
      <c r="D297" s="9" t="s">
        <v>19</v>
      </c>
      <c r="E297" s="39" t="s">
        <v>0</v>
      </c>
      <c r="F297" s="39" t="s">
        <v>0</v>
      </c>
      <c r="G297" s="39" t="s">
        <v>0</v>
      </c>
      <c r="H297" s="22">
        <f t="shared" si="104"/>
        <v>15796324</v>
      </c>
      <c r="I297" s="51">
        <v>15796324</v>
      </c>
      <c r="J297" s="22">
        <f>J298</f>
        <v>7472523.5300000003</v>
      </c>
      <c r="K297" s="63">
        <f t="shared" si="95"/>
        <v>0.47305458725713656</v>
      </c>
      <c r="L297" s="23"/>
      <c r="M297" s="24"/>
      <c r="N297" s="24"/>
    </row>
    <row r="298" spans="1:14" s="25" customFormat="1" x14ac:dyDescent="0.2">
      <c r="A298" s="8" t="s">
        <v>23</v>
      </c>
      <c r="B298" s="9" t="s">
        <v>32</v>
      </c>
      <c r="C298" s="9" t="s">
        <v>16</v>
      </c>
      <c r="D298" s="9" t="s">
        <v>19</v>
      </c>
      <c r="E298" s="9" t="s">
        <v>24</v>
      </c>
      <c r="F298" s="39" t="s">
        <v>0</v>
      </c>
      <c r="G298" s="39" t="s">
        <v>0</v>
      </c>
      <c r="H298" s="22">
        <f>H299+H302</f>
        <v>15796324</v>
      </c>
      <c r="I298" s="51">
        <v>15796324</v>
      </c>
      <c r="J298" s="22">
        <f>J299+J302</f>
        <v>7472523.5300000003</v>
      </c>
      <c r="K298" s="63">
        <f t="shared" si="95"/>
        <v>0.47305458725713656</v>
      </c>
      <c r="L298" s="23"/>
      <c r="M298" s="24"/>
      <c r="N298" s="24"/>
    </row>
    <row r="299" spans="1:14" ht="25.5" x14ac:dyDescent="0.2">
      <c r="A299" s="13" t="s">
        <v>225</v>
      </c>
      <c r="B299" s="5" t="s">
        <v>32</v>
      </c>
      <c r="C299" s="5" t="s">
        <v>16</v>
      </c>
      <c r="D299" s="5" t="s">
        <v>19</v>
      </c>
      <c r="E299" s="5" t="s">
        <v>24</v>
      </c>
      <c r="F299" s="5" t="s">
        <v>226</v>
      </c>
      <c r="G299" s="40" t="s">
        <v>0</v>
      </c>
      <c r="H299" s="10">
        <f t="shared" ref="H299:H300" si="105">H300</f>
        <v>15701324</v>
      </c>
      <c r="I299" s="49">
        <v>15701324</v>
      </c>
      <c r="J299" s="10">
        <f>J300</f>
        <v>7441773.5300000003</v>
      </c>
      <c r="K299" s="64">
        <f t="shared" si="95"/>
        <v>0.47395834453196434</v>
      </c>
      <c r="L299" s="11"/>
      <c r="M299" s="12"/>
      <c r="N299" s="12"/>
    </row>
    <row r="300" spans="1:14" ht="38.25" x14ac:dyDescent="0.2">
      <c r="A300" s="13" t="s">
        <v>62</v>
      </c>
      <c r="B300" s="5" t="s">
        <v>32</v>
      </c>
      <c r="C300" s="5" t="s">
        <v>16</v>
      </c>
      <c r="D300" s="5" t="s">
        <v>19</v>
      </c>
      <c r="E300" s="5" t="s">
        <v>24</v>
      </c>
      <c r="F300" s="5" t="s">
        <v>226</v>
      </c>
      <c r="G300" s="5" t="s">
        <v>63</v>
      </c>
      <c r="H300" s="10">
        <f t="shared" si="105"/>
        <v>15701324</v>
      </c>
      <c r="I300" s="49">
        <v>15701324</v>
      </c>
      <c r="J300" s="10">
        <f>J301</f>
        <v>7441773.5300000003</v>
      </c>
      <c r="K300" s="64">
        <f t="shared" si="95"/>
        <v>0.47395834453196434</v>
      </c>
      <c r="L300" s="11"/>
      <c r="M300" s="12"/>
      <c r="N300" s="12"/>
    </row>
    <row r="301" spans="1:14" x14ac:dyDescent="0.2">
      <c r="A301" s="13" t="s">
        <v>219</v>
      </c>
      <c r="B301" s="5" t="s">
        <v>32</v>
      </c>
      <c r="C301" s="5" t="s">
        <v>16</v>
      </c>
      <c r="D301" s="5" t="s">
        <v>19</v>
      </c>
      <c r="E301" s="5" t="s">
        <v>24</v>
      </c>
      <c r="F301" s="5" t="s">
        <v>226</v>
      </c>
      <c r="G301" s="5" t="s">
        <v>220</v>
      </c>
      <c r="H301" s="36">
        <v>15701324</v>
      </c>
      <c r="I301" s="58">
        <v>15701324</v>
      </c>
      <c r="J301" s="10">
        <v>7441773.5300000003</v>
      </c>
      <c r="K301" s="64">
        <f t="shared" si="95"/>
        <v>0.47395834453196434</v>
      </c>
      <c r="L301" s="11"/>
      <c r="M301" s="12"/>
      <c r="N301" s="12"/>
    </row>
    <row r="302" spans="1:14" ht="25.5" x14ac:dyDescent="0.2">
      <c r="A302" s="13" t="s">
        <v>227</v>
      </c>
      <c r="B302" s="5" t="s">
        <v>32</v>
      </c>
      <c r="C302" s="5" t="s">
        <v>16</v>
      </c>
      <c r="D302" s="5" t="s">
        <v>19</v>
      </c>
      <c r="E302" s="5" t="s">
        <v>24</v>
      </c>
      <c r="F302" s="5" t="s">
        <v>228</v>
      </c>
      <c r="G302" s="40" t="s">
        <v>0</v>
      </c>
      <c r="H302" s="10">
        <f t="shared" ref="H302:J302" si="106">H305+H307+H303</f>
        <v>95000</v>
      </c>
      <c r="I302" s="49">
        <v>95000</v>
      </c>
      <c r="J302" s="10">
        <f t="shared" si="106"/>
        <v>30750</v>
      </c>
      <c r="K302" s="64">
        <f t="shared" si="95"/>
        <v>0.3236842105263158</v>
      </c>
      <c r="L302" s="11"/>
      <c r="M302" s="12"/>
      <c r="N302" s="12"/>
    </row>
    <row r="303" spans="1:14" ht="76.5" x14ac:dyDescent="0.2">
      <c r="A303" s="13" t="s">
        <v>37</v>
      </c>
      <c r="B303" s="5" t="s">
        <v>32</v>
      </c>
      <c r="C303" s="5" t="s">
        <v>16</v>
      </c>
      <c r="D303" s="5" t="s">
        <v>19</v>
      </c>
      <c r="E303" s="5" t="s">
        <v>24</v>
      </c>
      <c r="F303" s="5" t="s">
        <v>228</v>
      </c>
      <c r="G303" s="5">
        <v>100</v>
      </c>
      <c r="H303" s="10">
        <f t="shared" ref="H303:H305" si="107">H304</f>
        <v>1800</v>
      </c>
      <c r="I303" s="49">
        <v>1800</v>
      </c>
      <c r="J303" s="10">
        <f>J304</f>
        <v>1800</v>
      </c>
      <c r="K303" s="64">
        <f t="shared" si="95"/>
        <v>1</v>
      </c>
      <c r="L303" s="11"/>
      <c r="M303" s="12"/>
      <c r="N303" s="12"/>
    </row>
    <row r="304" spans="1:14" ht="25.5" x14ac:dyDescent="0.2">
      <c r="A304" s="13" t="s">
        <v>74</v>
      </c>
      <c r="B304" s="5" t="s">
        <v>32</v>
      </c>
      <c r="C304" s="5" t="s">
        <v>16</v>
      </c>
      <c r="D304" s="5" t="s">
        <v>19</v>
      </c>
      <c r="E304" s="5" t="s">
        <v>24</v>
      </c>
      <c r="F304" s="5" t="s">
        <v>228</v>
      </c>
      <c r="G304" s="5">
        <v>110</v>
      </c>
      <c r="H304" s="10">
        <v>1800</v>
      </c>
      <c r="I304" s="49">
        <v>1800</v>
      </c>
      <c r="J304" s="10">
        <v>1800</v>
      </c>
      <c r="K304" s="64">
        <f t="shared" si="95"/>
        <v>1</v>
      </c>
      <c r="L304" s="11"/>
      <c r="M304" s="12"/>
      <c r="N304" s="12"/>
    </row>
    <row r="305" spans="1:14" ht="38.25" x14ac:dyDescent="0.2">
      <c r="A305" s="13" t="s">
        <v>27</v>
      </c>
      <c r="B305" s="5" t="s">
        <v>32</v>
      </c>
      <c r="C305" s="5" t="s">
        <v>16</v>
      </c>
      <c r="D305" s="5" t="s">
        <v>19</v>
      </c>
      <c r="E305" s="5" t="s">
        <v>24</v>
      </c>
      <c r="F305" s="5" t="s">
        <v>228</v>
      </c>
      <c r="G305" s="5" t="s">
        <v>28</v>
      </c>
      <c r="H305" s="10">
        <f t="shared" si="107"/>
        <v>13200</v>
      </c>
      <c r="I305" s="49">
        <v>13200</v>
      </c>
      <c r="J305" s="10">
        <f>J306</f>
        <v>3950</v>
      </c>
      <c r="K305" s="64">
        <f t="shared" si="95"/>
        <v>0.29924242424242425</v>
      </c>
      <c r="L305" s="11"/>
      <c r="M305" s="12"/>
      <c r="N305" s="12"/>
    </row>
    <row r="306" spans="1:14" ht="38.25" x14ac:dyDescent="0.2">
      <c r="A306" s="13" t="s">
        <v>29</v>
      </c>
      <c r="B306" s="5" t="s">
        <v>32</v>
      </c>
      <c r="C306" s="5" t="s">
        <v>16</v>
      </c>
      <c r="D306" s="5" t="s">
        <v>19</v>
      </c>
      <c r="E306" s="5" t="s">
        <v>24</v>
      </c>
      <c r="F306" s="5" t="s">
        <v>228</v>
      </c>
      <c r="G306" s="5" t="s">
        <v>30</v>
      </c>
      <c r="H306" s="10">
        <v>13200</v>
      </c>
      <c r="I306" s="49">
        <v>13200</v>
      </c>
      <c r="J306" s="10">
        <v>3950</v>
      </c>
      <c r="K306" s="64">
        <f t="shared" si="95"/>
        <v>0.29924242424242425</v>
      </c>
      <c r="L306" s="11"/>
      <c r="M306" s="12"/>
      <c r="N306" s="12"/>
    </row>
    <row r="307" spans="1:14" ht="38.25" x14ac:dyDescent="0.2">
      <c r="A307" s="13" t="s">
        <v>62</v>
      </c>
      <c r="B307" s="5" t="s">
        <v>32</v>
      </c>
      <c r="C307" s="5" t="s">
        <v>16</v>
      </c>
      <c r="D307" s="5" t="s">
        <v>19</v>
      </c>
      <c r="E307" s="5" t="s">
        <v>24</v>
      </c>
      <c r="F307" s="5" t="s">
        <v>228</v>
      </c>
      <c r="G307" s="5" t="s">
        <v>63</v>
      </c>
      <c r="H307" s="10">
        <f t="shared" ref="H307" si="108">H308</f>
        <v>80000</v>
      </c>
      <c r="I307" s="49">
        <v>80000</v>
      </c>
      <c r="J307" s="10">
        <f>J308</f>
        <v>25000</v>
      </c>
      <c r="K307" s="64">
        <f t="shared" si="95"/>
        <v>0.3125</v>
      </c>
      <c r="L307" s="11"/>
      <c r="M307" s="12"/>
      <c r="N307" s="12"/>
    </row>
    <row r="308" spans="1:14" x14ac:dyDescent="0.2">
      <c r="A308" s="13" t="s">
        <v>219</v>
      </c>
      <c r="B308" s="5" t="s">
        <v>32</v>
      </c>
      <c r="C308" s="5" t="s">
        <v>16</v>
      </c>
      <c r="D308" s="5" t="s">
        <v>19</v>
      </c>
      <c r="E308" s="5" t="s">
        <v>24</v>
      </c>
      <c r="F308" s="5" t="s">
        <v>228</v>
      </c>
      <c r="G308" s="5" t="s">
        <v>220</v>
      </c>
      <c r="H308" s="36">
        <v>80000</v>
      </c>
      <c r="I308" s="58">
        <v>80000</v>
      </c>
      <c r="J308" s="10">
        <v>25000</v>
      </c>
      <c r="K308" s="64">
        <f t="shared" si="95"/>
        <v>0.3125</v>
      </c>
      <c r="L308" s="11"/>
      <c r="M308" s="12"/>
      <c r="N308" s="12"/>
    </row>
    <row r="309" spans="1:14" ht="25.5" hidden="1" customHeight="1" x14ac:dyDescent="0.2">
      <c r="A309" s="8" t="s">
        <v>229</v>
      </c>
      <c r="B309" s="9" t="s">
        <v>32</v>
      </c>
      <c r="C309" s="9" t="s">
        <v>16</v>
      </c>
      <c r="D309" s="9" t="s">
        <v>230</v>
      </c>
      <c r="E309" s="40" t="s">
        <v>0</v>
      </c>
      <c r="F309" s="40" t="s">
        <v>0</v>
      </c>
      <c r="G309" s="40" t="s">
        <v>0</v>
      </c>
      <c r="H309" s="27">
        <v>0</v>
      </c>
      <c r="I309" s="55">
        <v>0</v>
      </c>
      <c r="J309" s="10"/>
      <c r="K309" s="64" t="e">
        <f t="shared" si="95"/>
        <v>#DIV/0!</v>
      </c>
      <c r="L309" s="11"/>
      <c r="M309" s="12"/>
      <c r="N309" s="12"/>
    </row>
    <row r="310" spans="1:14" ht="12.75" hidden="1" customHeight="1" x14ac:dyDescent="0.2">
      <c r="A310" s="8" t="s">
        <v>23</v>
      </c>
      <c r="B310" s="9" t="s">
        <v>32</v>
      </c>
      <c r="C310" s="9" t="s">
        <v>16</v>
      </c>
      <c r="D310" s="9" t="s">
        <v>230</v>
      </c>
      <c r="E310" s="9" t="s">
        <v>24</v>
      </c>
      <c r="F310" s="39" t="s">
        <v>0</v>
      </c>
      <c r="G310" s="39" t="s">
        <v>0</v>
      </c>
      <c r="H310" s="27">
        <v>0</v>
      </c>
      <c r="I310" s="55">
        <v>0</v>
      </c>
      <c r="J310" s="10"/>
      <c r="K310" s="64" t="e">
        <f t="shared" si="95"/>
        <v>#DIV/0!</v>
      </c>
      <c r="L310" s="11"/>
      <c r="M310" s="12"/>
      <c r="N310" s="12"/>
    </row>
    <row r="311" spans="1:14" ht="38.25" hidden="1" customHeight="1" x14ac:dyDescent="0.2">
      <c r="A311" s="13" t="s">
        <v>231</v>
      </c>
      <c r="B311" s="5" t="s">
        <v>32</v>
      </c>
      <c r="C311" s="5" t="s">
        <v>16</v>
      </c>
      <c r="D311" s="5" t="s">
        <v>230</v>
      </c>
      <c r="E311" s="5" t="s">
        <v>24</v>
      </c>
      <c r="F311" s="5" t="s">
        <v>232</v>
      </c>
      <c r="G311" s="40" t="s">
        <v>0</v>
      </c>
      <c r="H311" s="36">
        <v>0</v>
      </c>
      <c r="I311" s="58">
        <v>0</v>
      </c>
      <c r="J311" s="10"/>
      <c r="K311" s="64" t="e">
        <f t="shared" si="95"/>
        <v>#DIV/0!</v>
      </c>
      <c r="L311" s="11"/>
      <c r="M311" s="12"/>
      <c r="N311" s="12"/>
    </row>
    <row r="312" spans="1:14" ht="38.25" hidden="1" customHeight="1" x14ac:dyDescent="0.2">
      <c r="A312" s="13" t="s">
        <v>62</v>
      </c>
      <c r="B312" s="5" t="s">
        <v>32</v>
      </c>
      <c r="C312" s="5" t="s">
        <v>16</v>
      </c>
      <c r="D312" s="5" t="s">
        <v>230</v>
      </c>
      <c r="E312" s="5" t="s">
        <v>24</v>
      </c>
      <c r="F312" s="5" t="s">
        <v>232</v>
      </c>
      <c r="G312" s="5" t="s">
        <v>63</v>
      </c>
      <c r="H312" s="36">
        <v>0</v>
      </c>
      <c r="I312" s="58">
        <v>0</v>
      </c>
      <c r="J312" s="10"/>
      <c r="K312" s="64" t="e">
        <f t="shared" si="95"/>
        <v>#DIV/0!</v>
      </c>
      <c r="L312" s="11"/>
      <c r="M312" s="12"/>
      <c r="N312" s="12"/>
    </row>
    <row r="313" spans="1:14" ht="12.75" hidden="1" customHeight="1" x14ac:dyDescent="0.2">
      <c r="A313" s="13" t="s">
        <v>64</v>
      </c>
      <c r="B313" s="5" t="s">
        <v>32</v>
      </c>
      <c r="C313" s="5" t="s">
        <v>16</v>
      </c>
      <c r="D313" s="5" t="s">
        <v>230</v>
      </c>
      <c r="E313" s="5" t="s">
        <v>24</v>
      </c>
      <c r="F313" s="5" t="s">
        <v>232</v>
      </c>
      <c r="G313" s="5" t="s">
        <v>65</v>
      </c>
      <c r="H313" s="36">
        <v>0</v>
      </c>
      <c r="I313" s="58">
        <v>0</v>
      </c>
      <c r="J313" s="10"/>
      <c r="K313" s="64" t="e">
        <f t="shared" si="95"/>
        <v>#DIV/0!</v>
      </c>
      <c r="L313" s="11"/>
      <c r="M313" s="12"/>
      <c r="N313" s="12"/>
    </row>
    <row r="314" spans="1:14" s="25" customFormat="1" ht="38.25" x14ac:dyDescent="0.2">
      <c r="A314" s="8" t="s">
        <v>233</v>
      </c>
      <c r="B314" s="9" t="s">
        <v>59</v>
      </c>
      <c r="C314" s="39" t="s">
        <v>0</v>
      </c>
      <c r="D314" s="39" t="s">
        <v>0</v>
      </c>
      <c r="E314" s="39" t="s">
        <v>0</v>
      </c>
      <c r="F314" s="39" t="s">
        <v>0</v>
      </c>
      <c r="G314" s="39" t="s">
        <v>0</v>
      </c>
      <c r="H314" s="22">
        <f t="shared" ref="H314" si="109">H315+H322</f>
        <v>6024417</v>
      </c>
      <c r="I314" s="51">
        <v>6024417</v>
      </c>
      <c r="J314" s="22">
        <f>J315+J322</f>
        <v>2872937.23</v>
      </c>
      <c r="K314" s="63">
        <f t="shared" si="95"/>
        <v>0.47688219955557526</v>
      </c>
      <c r="L314" s="23"/>
      <c r="M314" s="24"/>
      <c r="N314" s="24"/>
    </row>
    <row r="315" spans="1:14" s="25" customFormat="1" ht="38.25" x14ac:dyDescent="0.2">
      <c r="A315" s="8" t="s">
        <v>234</v>
      </c>
      <c r="B315" s="9" t="s">
        <v>59</v>
      </c>
      <c r="C315" s="9" t="s">
        <v>21</v>
      </c>
      <c r="D315" s="9" t="s">
        <v>19</v>
      </c>
      <c r="E315" s="39" t="s">
        <v>0</v>
      </c>
      <c r="F315" s="39" t="s">
        <v>0</v>
      </c>
      <c r="G315" s="39" t="s">
        <v>0</v>
      </c>
      <c r="H315" s="22">
        <f t="shared" ref="H315:H316" si="110">H316</f>
        <v>4745018</v>
      </c>
      <c r="I315" s="51">
        <v>4745018</v>
      </c>
      <c r="J315" s="22">
        <f>J316</f>
        <v>2179808.13</v>
      </c>
      <c r="K315" s="63">
        <f t="shared" si="95"/>
        <v>0.45938880105407398</v>
      </c>
      <c r="L315" s="23"/>
      <c r="M315" s="24"/>
      <c r="N315" s="24"/>
    </row>
    <row r="316" spans="1:14" s="25" customFormat="1" ht="25.5" x14ac:dyDescent="0.2">
      <c r="A316" s="8" t="s">
        <v>235</v>
      </c>
      <c r="B316" s="9" t="s">
        <v>59</v>
      </c>
      <c r="C316" s="9" t="s">
        <v>21</v>
      </c>
      <c r="D316" s="9" t="s">
        <v>19</v>
      </c>
      <c r="E316" s="9" t="s">
        <v>236</v>
      </c>
      <c r="F316" s="39" t="s">
        <v>0</v>
      </c>
      <c r="G316" s="39" t="s">
        <v>0</v>
      </c>
      <c r="H316" s="22">
        <f t="shared" si="110"/>
        <v>4745018</v>
      </c>
      <c r="I316" s="51">
        <v>4745018</v>
      </c>
      <c r="J316" s="22">
        <f>J317</f>
        <v>2179808.13</v>
      </c>
      <c r="K316" s="63">
        <f t="shared" si="95"/>
        <v>0.45938880105407398</v>
      </c>
      <c r="L316" s="23"/>
      <c r="M316" s="24"/>
      <c r="N316" s="24"/>
    </row>
    <row r="317" spans="1:14" ht="38.25" x14ac:dyDescent="0.2">
      <c r="A317" s="13" t="s">
        <v>41</v>
      </c>
      <c r="B317" s="5" t="s">
        <v>59</v>
      </c>
      <c r="C317" s="5" t="s">
        <v>21</v>
      </c>
      <c r="D317" s="5" t="s">
        <v>19</v>
      </c>
      <c r="E317" s="5" t="s">
        <v>236</v>
      </c>
      <c r="F317" s="5" t="s">
        <v>42</v>
      </c>
      <c r="G317" s="40" t="s">
        <v>0</v>
      </c>
      <c r="H317" s="10">
        <f t="shared" ref="H317" si="111">H318+H320</f>
        <v>4745018</v>
      </c>
      <c r="I317" s="49">
        <v>4745018</v>
      </c>
      <c r="J317" s="10">
        <f>J318+J320</f>
        <v>2179808.13</v>
      </c>
      <c r="K317" s="64">
        <f t="shared" si="95"/>
        <v>0.45938880105407398</v>
      </c>
      <c r="L317" s="11"/>
      <c r="M317" s="12"/>
      <c r="N317" s="12"/>
    </row>
    <row r="318" spans="1:14" ht="76.5" x14ac:dyDescent="0.2">
      <c r="A318" s="13" t="s">
        <v>37</v>
      </c>
      <c r="B318" s="5" t="s">
        <v>59</v>
      </c>
      <c r="C318" s="5" t="s">
        <v>21</v>
      </c>
      <c r="D318" s="5" t="s">
        <v>19</v>
      </c>
      <c r="E318" s="5" t="s">
        <v>236</v>
      </c>
      <c r="F318" s="5" t="s">
        <v>42</v>
      </c>
      <c r="G318" s="5" t="s">
        <v>38</v>
      </c>
      <c r="H318" s="10">
        <f t="shared" ref="H318" si="112">H319</f>
        <v>4054893</v>
      </c>
      <c r="I318" s="49">
        <v>4054893</v>
      </c>
      <c r="J318" s="10">
        <f>J319</f>
        <v>1672391.78</v>
      </c>
      <c r="K318" s="64">
        <f t="shared" si="95"/>
        <v>0.41243795582275539</v>
      </c>
      <c r="L318" s="11"/>
      <c r="M318" s="12"/>
      <c r="N318" s="12"/>
    </row>
    <row r="319" spans="1:14" ht="38.25" x14ac:dyDescent="0.2">
      <c r="A319" s="13" t="s">
        <v>39</v>
      </c>
      <c r="B319" s="5" t="s">
        <v>59</v>
      </c>
      <c r="C319" s="5" t="s">
        <v>21</v>
      </c>
      <c r="D319" s="5" t="s">
        <v>19</v>
      </c>
      <c r="E319" s="5" t="s">
        <v>236</v>
      </c>
      <c r="F319" s="5" t="s">
        <v>42</v>
      </c>
      <c r="G319" s="5" t="s">
        <v>40</v>
      </c>
      <c r="H319" s="36">
        <v>4054893</v>
      </c>
      <c r="I319" s="58">
        <v>4054893</v>
      </c>
      <c r="J319" s="10">
        <v>1672391.78</v>
      </c>
      <c r="K319" s="64">
        <f t="shared" si="95"/>
        <v>0.41243795582275539</v>
      </c>
      <c r="L319" s="11"/>
      <c r="M319" s="12"/>
      <c r="N319" s="12"/>
    </row>
    <row r="320" spans="1:14" ht="38.25" x14ac:dyDescent="0.2">
      <c r="A320" s="13" t="s">
        <v>27</v>
      </c>
      <c r="B320" s="5" t="s">
        <v>59</v>
      </c>
      <c r="C320" s="5" t="s">
        <v>21</v>
      </c>
      <c r="D320" s="5" t="s">
        <v>19</v>
      </c>
      <c r="E320" s="5" t="s">
        <v>236</v>
      </c>
      <c r="F320" s="5" t="s">
        <v>42</v>
      </c>
      <c r="G320" s="5" t="s">
        <v>28</v>
      </c>
      <c r="H320" s="10">
        <f t="shared" ref="H320" si="113">H321</f>
        <v>690125</v>
      </c>
      <c r="I320" s="49">
        <v>690125</v>
      </c>
      <c r="J320" s="10">
        <f>J321</f>
        <v>507416.35</v>
      </c>
      <c r="K320" s="64">
        <f t="shared" si="95"/>
        <v>0.73525281651874652</v>
      </c>
      <c r="L320" s="11"/>
      <c r="M320" s="12"/>
      <c r="N320" s="12"/>
    </row>
    <row r="321" spans="1:14" ht="38.25" x14ac:dyDescent="0.2">
      <c r="A321" s="13" t="s">
        <v>29</v>
      </c>
      <c r="B321" s="5" t="s">
        <v>59</v>
      </c>
      <c r="C321" s="5" t="s">
        <v>21</v>
      </c>
      <c r="D321" s="5" t="s">
        <v>19</v>
      </c>
      <c r="E321" s="5" t="s">
        <v>236</v>
      </c>
      <c r="F321" s="5" t="s">
        <v>42</v>
      </c>
      <c r="G321" s="5" t="s">
        <v>30</v>
      </c>
      <c r="H321" s="36">
        <v>690125</v>
      </c>
      <c r="I321" s="58">
        <v>690125</v>
      </c>
      <c r="J321" s="10">
        <v>507416.35</v>
      </c>
      <c r="K321" s="64">
        <f t="shared" si="95"/>
        <v>0.73525281651874652</v>
      </c>
      <c r="L321" s="11"/>
      <c r="M321" s="12"/>
      <c r="N321" s="12"/>
    </row>
    <row r="322" spans="1:14" s="25" customFormat="1" ht="25.5" x14ac:dyDescent="0.2">
      <c r="A322" s="8" t="s">
        <v>237</v>
      </c>
      <c r="B322" s="9" t="s">
        <v>59</v>
      </c>
      <c r="C322" s="9" t="s">
        <v>21</v>
      </c>
      <c r="D322" s="9" t="s">
        <v>32</v>
      </c>
      <c r="E322" s="39" t="s">
        <v>0</v>
      </c>
      <c r="F322" s="39" t="s">
        <v>0</v>
      </c>
      <c r="G322" s="39" t="s">
        <v>0</v>
      </c>
      <c r="H322" s="22">
        <f t="shared" ref="H322:H325" si="114">H323</f>
        <v>1279399</v>
      </c>
      <c r="I322" s="51">
        <v>1279399</v>
      </c>
      <c r="J322" s="22">
        <f>J323</f>
        <v>693129.1</v>
      </c>
      <c r="K322" s="63">
        <f t="shared" si="95"/>
        <v>0.54176148332146579</v>
      </c>
      <c r="L322" s="23"/>
      <c r="M322" s="24"/>
      <c r="N322" s="24"/>
    </row>
    <row r="323" spans="1:14" s="25" customFormat="1" ht="25.5" x14ac:dyDescent="0.2">
      <c r="A323" s="8" t="s">
        <v>235</v>
      </c>
      <c r="B323" s="9" t="s">
        <v>59</v>
      </c>
      <c r="C323" s="9" t="s">
        <v>21</v>
      </c>
      <c r="D323" s="9" t="s">
        <v>32</v>
      </c>
      <c r="E323" s="9" t="s">
        <v>236</v>
      </c>
      <c r="F323" s="39" t="s">
        <v>0</v>
      </c>
      <c r="G323" s="39" t="s">
        <v>0</v>
      </c>
      <c r="H323" s="22">
        <f t="shared" si="114"/>
        <v>1279399</v>
      </c>
      <c r="I323" s="51">
        <v>1279399</v>
      </c>
      <c r="J323" s="22">
        <f>J324</f>
        <v>693129.1</v>
      </c>
      <c r="K323" s="63">
        <f t="shared" si="95"/>
        <v>0.54176148332146579</v>
      </c>
      <c r="L323" s="23"/>
      <c r="M323" s="24"/>
      <c r="N323" s="24"/>
    </row>
    <row r="324" spans="1:14" x14ac:dyDescent="0.2">
      <c r="A324" s="13" t="s">
        <v>238</v>
      </c>
      <c r="B324" s="5" t="s">
        <v>59</v>
      </c>
      <c r="C324" s="5" t="s">
        <v>21</v>
      </c>
      <c r="D324" s="5" t="s">
        <v>32</v>
      </c>
      <c r="E324" s="5" t="s">
        <v>236</v>
      </c>
      <c r="F324" s="5" t="s">
        <v>239</v>
      </c>
      <c r="G324" s="40" t="s">
        <v>0</v>
      </c>
      <c r="H324" s="10">
        <f t="shared" si="114"/>
        <v>1279399</v>
      </c>
      <c r="I324" s="49">
        <v>1279399</v>
      </c>
      <c r="J324" s="10">
        <f>J325</f>
        <v>693129.1</v>
      </c>
      <c r="K324" s="64">
        <f t="shared" si="95"/>
        <v>0.54176148332146579</v>
      </c>
      <c r="L324" s="11"/>
      <c r="M324" s="12"/>
      <c r="N324" s="12"/>
    </row>
    <row r="325" spans="1:14" ht="25.5" x14ac:dyDescent="0.2">
      <c r="A325" s="13" t="s">
        <v>240</v>
      </c>
      <c r="B325" s="5" t="s">
        <v>59</v>
      </c>
      <c r="C325" s="5" t="s">
        <v>21</v>
      </c>
      <c r="D325" s="5" t="s">
        <v>32</v>
      </c>
      <c r="E325" s="5" t="s">
        <v>236</v>
      </c>
      <c r="F325" s="5" t="s">
        <v>239</v>
      </c>
      <c r="G325" s="5" t="s">
        <v>241</v>
      </c>
      <c r="H325" s="10">
        <f t="shared" si="114"/>
        <v>1279399</v>
      </c>
      <c r="I325" s="49">
        <v>1279399</v>
      </c>
      <c r="J325" s="10">
        <f>J326</f>
        <v>693129.1</v>
      </c>
      <c r="K325" s="64">
        <f t="shared" si="95"/>
        <v>0.54176148332146579</v>
      </c>
      <c r="L325" s="11"/>
      <c r="M325" s="12"/>
      <c r="N325" s="12"/>
    </row>
    <row r="326" spans="1:14" x14ac:dyDescent="0.2">
      <c r="A326" s="13" t="s">
        <v>238</v>
      </c>
      <c r="B326" s="5" t="s">
        <v>59</v>
      </c>
      <c r="C326" s="5" t="s">
        <v>21</v>
      </c>
      <c r="D326" s="5" t="s">
        <v>32</v>
      </c>
      <c r="E326" s="5" t="s">
        <v>236</v>
      </c>
      <c r="F326" s="5" t="s">
        <v>239</v>
      </c>
      <c r="G326" s="5" t="s">
        <v>242</v>
      </c>
      <c r="H326" s="36">
        <v>1279399</v>
      </c>
      <c r="I326" s="58">
        <v>1279399</v>
      </c>
      <c r="J326" s="10">
        <v>693129.1</v>
      </c>
      <c r="K326" s="64">
        <f t="shared" si="95"/>
        <v>0.54176148332146579</v>
      </c>
      <c r="L326" s="11"/>
      <c r="M326" s="12"/>
      <c r="N326" s="12"/>
    </row>
    <row r="327" spans="1:14" s="25" customFormat="1" ht="51" x14ac:dyDescent="0.2">
      <c r="A327" s="8" t="s">
        <v>243</v>
      </c>
      <c r="B327" s="9" t="s">
        <v>99</v>
      </c>
      <c r="C327" s="39" t="s">
        <v>0</v>
      </c>
      <c r="D327" s="39" t="s">
        <v>0</v>
      </c>
      <c r="E327" s="39" t="s">
        <v>0</v>
      </c>
      <c r="F327" s="39" t="s">
        <v>0</v>
      </c>
      <c r="G327" s="39" t="s">
        <v>0</v>
      </c>
      <c r="H327" s="22">
        <f t="shared" ref="H327:H328" si="115">H328</f>
        <v>973184</v>
      </c>
      <c r="I327" s="51">
        <v>973184</v>
      </c>
      <c r="J327" s="22">
        <f>J328</f>
        <v>0</v>
      </c>
      <c r="K327" s="63">
        <f t="shared" si="95"/>
        <v>0</v>
      </c>
      <c r="L327" s="23"/>
      <c r="M327" s="24"/>
      <c r="N327" s="24"/>
    </row>
    <row r="328" spans="1:14" s="25" customFormat="1" ht="25.5" x14ac:dyDescent="0.2">
      <c r="A328" s="8" t="s">
        <v>244</v>
      </c>
      <c r="B328" s="9" t="s">
        <v>99</v>
      </c>
      <c r="C328" s="9" t="s">
        <v>21</v>
      </c>
      <c r="D328" s="9" t="s">
        <v>245</v>
      </c>
      <c r="E328" s="39" t="s">
        <v>0</v>
      </c>
      <c r="F328" s="39" t="s">
        <v>0</v>
      </c>
      <c r="G328" s="39" t="s">
        <v>0</v>
      </c>
      <c r="H328" s="22">
        <f t="shared" si="115"/>
        <v>973184</v>
      </c>
      <c r="I328" s="51">
        <v>973184</v>
      </c>
      <c r="J328" s="22">
        <f>J329</f>
        <v>0</v>
      </c>
      <c r="K328" s="63">
        <f t="shared" ref="K328:K379" si="116">J328/I328</f>
        <v>0</v>
      </c>
      <c r="L328" s="23"/>
      <c r="M328" s="24"/>
      <c r="N328" s="24"/>
    </row>
    <row r="329" spans="1:14" s="25" customFormat="1" x14ac:dyDescent="0.2">
      <c r="A329" s="8" t="s">
        <v>23</v>
      </c>
      <c r="B329" s="9" t="s">
        <v>99</v>
      </c>
      <c r="C329" s="9" t="s">
        <v>21</v>
      </c>
      <c r="D329" s="9" t="s">
        <v>245</v>
      </c>
      <c r="E329" s="9" t="s">
        <v>24</v>
      </c>
      <c r="F329" s="39" t="s">
        <v>0</v>
      </c>
      <c r="G329" s="39" t="s">
        <v>0</v>
      </c>
      <c r="H329" s="22">
        <f t="shared" ref="H329:J329" si="117">H330+H333+H336</f>
        <v>973184</v>
      </c>
      <c r="I329" s="51">
        <v>973184</v>
      </c>
      <c r="J329" s="22">
        <f t="shared" si="117"/>
        <v>0</v>
      </c>
      <c r="K329" s="63">
        <f t="shared" si="116"/>
        <v>0</v>
      </c>
      <c r="L329" s="23"/>
      <c r="M329" s="24"/>
      <c r="N329" s="24"/>
    </row>
    <row r="330" spans="1:14" ht="76.5" x14ac:dyDescent="0.2">
      <c r="A330" s="13" t="s">
        <v>246</v>
      </c>
      <c r="B330" s="5" t="s">
        <v>99</v>
      </c>
      <c r="C330" s="5" t="s">
        <v>21</v>
      </c>
      <c r="D330" s="5" t="s">
        <v>245</v>
      </c>
      <c r="E330" s="5" t="s">
        <v>24</v>
      </c>
      <c r="F330" s="5" t="s">
        <v>247</v>
      </c>
      <c r="G330" s="40" t="s">
        <v>0</v>
      </c>
      <c r="H330" s="10">
        <f t="shared" ref="H330:H331" si="118">H331</f>
        <v>953817.64</v>
      </c>
      <c r="I330" s="49">
        <v>953817.64</v>
      </c>
      <c r="J330" s="10">
        <f>J331</f>
        <v>0</v>
      </c>
      <c r="K330" s="64">
        <f t="shared" si="116"/>
        <v>0</v>
      </c>
      <c r="L330" s="11"/>
      <c r="M330" s="12"/>
      <c r="N330" s="12"/>
    </row>
    <row r="331" spans="1:14" ht="38.25" x14ac:dyDescent="0.2">
      <c r="A331" s="13" t="s">
        <v>111</v>
      </c>
      <c r="B331" s="5" t="s">
        <v>99</v>
      </c>
      <c r="C331" s="5" t="s">
        <v>21</v>
      </c>
      <c r="D331" s="5" t="s">
        <v>245</v>
      </c>
      <c r="E331" s="5" t="s">
        <v>24</v>
      </c>
      <c r="F331" s="5" t="s">
        <v>247</v>
      </c>
      <c r="G331" s="5" t="s">
        <v>112</v>
      </c>
      <c r="H331" s="10">
        <f t="shared" si="118"/>
        <v>953817.64</v>
      </c>
      <c r="I331" s="49">
        <v>953817.64</v>
      </c>
      <c r="J331" s="10">
        <f>J332</f>
        <v>0</v>
      </c>
      <c r="K331" s="64">
        <f t="shared" si="116"/>
        <v>0</v>
      </c>
      <c r="L331" s="11"/>
      <c r="M331" s="12"/>
      <c r="N331" s="12"/>
    </row>
    <row r="332" spans="1:14" x14ac:dyDescent="0.2">
      <c r="A332" s="13" t="s">
        <v>113</v>
      </c>
      <c r="B332" s="5" t="s">
        <v>99</v>
      </c>
      <c r="C332" s="5" t="s">
        <v>21</v>
      </c>
      <c r="D332" s="5" t="s">
        <v>245</v>
      </c>
      <c r="E332" s="5" t="s">
        <v>24</v>
      </c>
      <c r="F332" s="5" t="s">
        <v>247</v>
      </c>
      <c r="G332" s="5" t="s">
        <v>114</v>
      </c>
      <c r="H332" s="36">
        <v>953817.64</v>
      </c>
      <c r="I332" s="58">
        <v>953817.64</v>
      </c>
      <c r="J332" s="10">
        <v>0</v>
      </c>
      <c r="K332" s="64">
        <f t="shared" si="116"/>
        <v>0</v>
      </c>
      <c r="L332" s="11"/>
      <c r="M332" s="12"/>
      <c r="N332" s="12"/>
    </row>
    <row r="333" spans="1:14" ht="51" x14ac:dyDescent="0.2">
      <c r="A333" s="13" t="s">
        <v>248</v>
      </c>
      <c r="B333" s="5" t="s">
        <v>99</v>
      </c>
      <c r="C333" s="5" t="s">
        <v>21</v>
      </c>
      <c r="D333" s="5" t="s">
        <v>245</v>
      </c>
      <c r="E333" s="5" t="s">
        <v>24</v>
      </c>
      <c r="F333" s="5" t="s">
        <v>249</v>
      </c>
      <c r="G333" s="40" t="s">
        <v>0</v>
      </c>
      <c r="H333" s="10">
        <f t="shared" ref="H333:H337" si="119">H334</f>
        <v>9634.52</v>
      </c>
      <c r="I333" s="49">
        <v>9634.52</v>
      </c>
      <c r="J333" s="10">
        <f>J334</f>
        <v>0</v>
      </c>
      <c r="K333" s="64">
        <f t="shared" si="116"/>
        <v>0</v>
      </c>
      <c r="L333" s="11"/>
      <c r="M333" s="12"/>
      <c r="N333" s="12"/>
    </row>
    <row r="334" spans="1:14" ht="38.25" x14ac:dyDescent="0.2">
      <c r="A334" s="13" t="s">
        <v>111</v>
      </c>
      <c r="B334" s="5" t="s">
        <v>99</v>
      </c>
      <c r="C334" s="5" t="s">
        <v>21</v>
      </c>
      <c r="D334" s="5" t="s">
        <v>245</v>
      </c>
      <c r="E334" s="5" t="s">
        <v>24</v>
      </c>
      <c r="F334" s="5" t="s">
        <v>249</v>
      </c>
      <c r="G334" s="5" t="s">
        <v>112</v>
      </c>
      <c r="H334" s="10">
        <f t="shared" si="119"/>
        <v>9634.52</v>
      </c>
      <c r="I334" s="49">
        <v>9634.52</v>
      </c>
      <c r="J334" s="10">
        <f>J335</f>
        <v>0</v>
      </c>
      <c r="K334" s="64">
        <f t="shared" si="116"/>
        <v>0</v>
      </c>
      <c r="L334" s="11"/>
      <c r="M334" s="12"/>
      <c r="N334" s="12"/>
    </row>
    <row r="335" spans="1:14" x14ac:dyDescent="0.2">
      <c r="A335" s="13" t="s">
        <v>113</v>
      </c>
      <c r="B335" s="5" t="s">
        <v>99</v>
      </c>
      <c r="C335" s="5" t="s">
        <v>21</v>
      </c>
      <c r="D335" s="5" t="s">
        <v>245</v>
      </c>
      <c r="E335" s="5" t="s">
        <v>24</v>
      </c>
      <c r="F335" s="5" t="s">
        <v>249</v>
      </c>
      <c r="G335" s="5" t="s">
        <v>114</v>
      </c>
      <c r="H335" s="36">
        <v>9634.52</v>
      </c>
      <c r="I335" s="58">
        <v>9634.52</v>
      </c>
      <c r="J335" s="10">
        <v>0</v>
      </c>
      <c r="K335" s="64">
        <f t="shared" si="116"/>
        <v>0</v>
      </c>
      <c r="L335" s="11"/>
      <c r="M335" s="12"/>
      <c r="N335" s="12"/>
    </row>
    <row r="336" spans="1:14" ht="38.25" x14ac:dyDescent="0.2">
      <c r="A336" s="13" t="s">
        <v>282</v>
      </c>
      <c r="B336" s="5" t="s">
        <v>99</v>
      </c>
      <c r="C336" s="5" t="s">
        <v>21</v>
      </c>
      <c r="D336" s="5" t="s">
        <v>245</v>
      </c>
      <c r="E336" s="5" t="s">
        <v>24</v>
      </c>
      <c r="F336" s="5" t="s">
        <v>281</v>
      </c>
      <c r="G336" s="40" t="s">
        <v>0</v>
      </c>
      <c r="H336" s="10">
        <f t="shared" si="119"/>
        <v>9731.84</v>
      </c>
      <c r="I336" s="49">
        <v>9731.84</v>
      </c>
      <c r="J336" s="10">
        <f>J337</f>
        <v>0</v>
      </c>
      <c r="K336" s="64">
        <f t="shared" si="116"/>
        <v>0</v>
      </c>
      <c r="L336" s="11"/>
      <c r="M336" s="12"/>
      <c r="N336" s="12"/>
    </row>
    <row r="337" spans="1:14" ht="38.25" x14ac:dyDescent="0.2">
      <c r="A337" s="13" t="s">
        <v>111</v>
      </c>
      <c r="B337" s="5" t="s">
        <v>99</v>
      </c>
      <c r="C337" s="5" t="s">
        <v>21</v>
      </c>
      <c r="D337" s="5" t="s">
        <v>245</v>
      </c>
      <c r="E337" s="5" t="s">
        <v>24</v>
      </c>
      <c r="F337" s="5" t="s">
        <v>281</v>
      </c>
      <c r="G337" s="5" t="s">
        <v>112</v>
      </c>
      <c r="H337" s="10">
        <f t="shared" si="119"/>
        <v>9731.84</v>
      </c>
      <c r="I337" s="49">
        <v>9731.84</v>
      </c>
      <c r="J337" s="10">
        <f>J338</f>
        <v>0</v>
      </c>
      <c r="K337" s="64">
        <f t="shared" si="116"/>
        <v>0</v>
      </c>
      <c r="L337" s="11"/>
      <c r="M337" s="12"/>
      <c r="N337" s="12"/>
    </row>
    <row r="338" spans="1:14" x14ac:dyDescent="0.2">
      <c r="A338" s="13" t="s">
        <v>113</v>
      </c>
      <c r="B338" s="5" t="s">
        <v>99</v>
      </c>
      <c r="C338" s="5" t="s">
        <v>21</v>
      </c>
      <c r="D338" s="5" t="s">
        <v>245</v>
      </c>
      <c r="E338" s="5" t="s">
        <v>24</v>
      </c>
      <c r="F338" s="5" t="s">
        <v>281</v>
      </c>
      <c r="G338" s="5" t="s">
        <v>114</v>
      </c>
      <c r="H338" s="36">
        <v>9731.84</v>
      </c>
      <c r="I338" s="58">
        <v>9731.84</v>
      </c>
      <c r="J338" s="10">
        <v>0</v>
      </c>
      <c r="K338" s="64">
        <f t="shared" si="116"/>
        <v>0</v>
      </c>
      <c r="L338" s="11"/>
      <c r="M338" s="12"/>
      <c r="N338" s="12"/>
    </row>
    <row r="339" spans="1:14" s="25" customFormat="1" ht="38.25" x14ac:dyDescent="0.2">
      <c r="A339" s="8" t="s">
        <v>250</v>
      </c>
      <c r="B339" s="9" t="s">
        <v>67</v>
      </c>
      <c r="C339" s="39" t="s">
        <v>0</v>
      </c>
      <c r="D339" s="39" t="s">
        <v>0</v>
      </c>
      <c r="E339" s="39" t="s">
        <v>0</v>
      </c>
      <c r="F339" s="39" t="s">
        <v>0</v>
      </c>
      <c r="G339" s="39" t="s">
        <v>0</v>
      </c>
      <c r="H339" s="22">
        <f t="shared" ref="H339:H340" si="120">H340</f>
        <v>2893098</v>
      </c>
      <c r="I339" s="51">
        <v>2893098</v>
      </c>
      <c r="J339" s="22">
        <f>J340</f>
        <v>1094464.01</v>
      </c>
      <c r="K339" s="63">
        <f t="shared" si="116"/>
        <v>0.37830174090196739</v>
      </c>
      <c r="L339" s="23"/>
      <c r="M339" s="24"/>
      <c r="N339" s="24"/>
    </row>
    <row r="340" spans="1:14" s="25" customFormat="1" ht="76.5" x14ac:dyDescent="0.2">
      <c r="A340" s="8" t="s">
        <v>251</v>
      </c>
      <c r="B340" s="9" t="s">
        <v>67</v>
      </c>
      <c r="C340" s="9" t="s">
        <v>21</v>
      </c>
      <c r="D340" s="9" t="s">
        <v>19</v>
      </c>
      <c r="E340" s="39" t="s">
        <v>0</v>
      </c>
      <c r="F340" s="39" t="s">
        <v>0</v>
      </c>
      <c r="G340" s="39" t="s">
        <v>0</v>
      </c>
      <c r="H340" s="22">
        <f t="shared" si="120"/>
        <v>2893098</v>
      </c>
      <c r="I340" s="51">
        <v>2893098</v>
      </c>
      <c r="J340" s="22">
        <f>J341</f>
        <v>1094464.01</v>
      </c>
      <c r="K340" s="63">
        <f t="shared" si="116"/>
        <v>0.37830174090196739</v>
      </c>
      <c r="L340" s="23"/>
      <c r="M340" s="24"/>
      <c r="N340" s="24"/>
    </row>
    <row r="341" spans="1:14" s="25" customFormat="1" ht="25.5" x14ac:dyDescent="0.2">
      <c r="A341" s="8" t="s">
        <v>252</v>
      </c>
      <c r="B341" s="9" t="s">
        <v>67</v>
      </c>
      <c r="C341" s="9" t="s">
        <v>21</v>
      </c>
      <c r="D341" s="9" t="s">
        <v>19</v>
      </c>
      <c r="E341" s="9" t="s">
        <v>253</v>
      </c>
      <c r="F341" s="39" t="s">
        <v>0</v>
      </c>
      <c r="G341" s="39" t="s">
        <v>0</v>
      </c>
      <c r="H341" s="22">
        <f t="shared" ref="H341" si="121">H342+H347</f>
        <v>2893098</v>
      </c>
      <c r="I341" s="51">
        <v>2893098</v>
      </c>
      <c r="J341" s="22">
        <f>J342+J347</f>
        <v>1094464.01</v>
      </c>
      <c r="K341" s="63">
        <f t="shared" si="116"/>
        <v>0.37830174090196739</v>
      </c>
      <c r="L341" s="23"/>
      <c r="M341" s="24"/>
      <c r="N341" s="24"/>
    </row>
    <row r="342" spans="1:14" ht="38.25" x14ac:dyDescent="0.2">
      <c r="A342" s="13" t="s">
        <v>41</v>
      </c>
      <c r="B342" s="5" t="s">
        <v>67</v>
      </c>
      <c r="C342" s="5" t="s">
        <v>21</v>
      </c>
      <c r="D342" s="5" t="s">
        <v>19</v>
      </c>
      <c r="E342" s="5" t="s">
        <v>253</v>
      </c>
      <c r="F342" s="5" t="s">
        <v>42</v>
      </c>
      <c r="G342" s="40" t="s">
        <v>0</v>
      </c>
      <c r="H342" s="10">
        <f>H343+H345</f>
        <v>2693098</v>
      </c>
      <c r="I342" s="49">
        <v>2693098</v>
      </c>
      <c r="J342" s="10">
        <f>J343+J345</f>
        <v>1040750.01</v>
      </c>
      <c r="K342" s="64">
        <f t="shared" si="116"/>
        <v>0.38645084954205156</v>
      </c>
      <c r="L342" s="11"/>
      <c r="M342" s="12"/>
      <c r="N342" s="12"/>
    </row>
    <row r="343" spans="1:14" ht="76.5" x14ac:dyDescent="0.2">
      <c r="A343" s="13" t="s">
        <v>37</v>
      </c>
      <c r="B343" s="5" t="s">
        <v>67</v>
      </c>
      <c r="C343" s="5" t="s">
        <v>21</v>
      </c>
      <c r="D343" s="5" t="s">
        <v>19</v>
      </c>
      <c r="E343" s="5" t="s">
        <v>253</v>
      </c>
      <c r="F343" s="5" t="s">
        <v>42</v>
      </c>
      <c r="G343" s="5" t="s">
        <v>38</v>
      </c>
      <c r="H343" s="10">
        <f t="shared" ref="H343" si="122">H344</f>
        <v>2621327</v>
      </c>
      <c r="I343" s="49">
        <v>2621327</v>
      </c>
      <c r="J343" s="10">
        <f>J344</f>
        <v>1024518.52</v>
      </c>
      <c r="K343" s="64">
        <f t="shared" si="116"/>
        <v>0.39083964724736747</v>
      </c>
      <c r="L343" s="11"/>
      <c r="M343" s="12"/>
      <c r="N343" s="12"/>
    </row>
    <row r="344" spans="1:14" ht="38.25" x14ac:dyDescent="0.2">
      <c r="A344" s="13" t="s">
        <v>39</v>
      </c>
      <c r="B344" s="5" t="s">
        <v>67</v>
      </c>
      <c r="C344" s="5" t="s">
        <v>21</v>
      </c>
      <c r="D344" s="5" t="s">
        <v>19</v>
      </c>
      <c r="E344" s="5" t="s">
        <v>253</v>
      </c>
      <c r="F344" s="5" t="s">
        <v>42</v>
      </c>
      <c r="G344" s="5" t="s">
        <v>40</v>
      </c>
      <c r="H344" s="36">
        <v>2621327</v>
      </c>
      <c r="I344" s="58">
        <v>2621327</v>
      </c>
      <c r="J344" s="10">
        <v>1024518.52</v>
      </c>
      <c r="K344" s="64">
        <f t="shared" si="116"/>
        <v>0.39083964724736747</v>
      </c>
      <c r="L344" s="11"/>
      <c r="M344" s="12"/>
      <c r="N344" s="12"/>
    </row>
    <row r="345" spans="1:14" ht="38.25" x14ac:dyDescent="0.2">
      <c r="A345" s="13" t="s">
        <v>27</v>
      </c>
      <c r="B345" s="5" t="s">
        <v>67</v>
      </c>
      <c r="C345" s="5" t="s">
        <v>21</v>
      </c>
      <c r="D345" s="5" t="s">
        <v>19</v>
      </c>
      <c r="E345" s="5" t="s">
        <v>253</v>
      </c>
      <c r="F345" s="5" t="s">
        <v>42</v>
      </c>
      <c r="G345" s="5" t="s">
        <v>28</v>
      </c>
      <c r="H345" s="10">
        <f t="shared" ref="H345" si="123">H346</f>
        <v>71771</v>
      </c>
      <c r="I345" s="49">
        <v>71771</v>
      </c>
      <c r="J345" s="10">
        <f>J346</f>
        <v>16231.49</v>
      </c>
      <c r="K345" s="64">
        <f t="shared" si="116"/>
        <v>0.22615666494823813</v>
      </c>
      <c r="L345" s="11"/>
      <c r="M345" s="12"/>
      <c r="N345" s="12"/>
    </row>
    <row r="346" spans="1:14" ht="38.25" x14ac:dyDescent="0.2">
      <c r="A346" s="13" t="s">
        <v>29</v>
      </c>
      <c r="B346" s="5" t="s">
        <v>67</v>
      </c>
      <c r="C346" s="5" t="s">
        <v>21</v>
      </c>
      <c r="D346" s="5" t="s">
        <v>19</v>
      </c>
      <c r="E346" s="5" t="s">
        <v>253</v>
      </c>
      <c r="F346" s="5" t="s">
        <v>42</v>
      </c>
      <c r="G346" s="5" t="s">
        <v>30</v>
      </c>
      <c r="H346" s="36">
        <v>71771</v>
      </c>
      <c r="I346" s="58">
        <v>71771</v>
      </c>
      <c r="J346" s="10">
        <v>16231.49</v>
      </c>
      <c r="K346" s="64">
        <f t="shared" si="116"/>
        <v>0.22615666494823813</v>
      </c>
      <c r="L346" s="11"/>
      <c r="M346" s="12"/>
      <c r="N346" s="12"/>
    </row>
    <row r="347" spans="1:14" ht="25.5" x14ac:dyDescent="0.2">
      <c r="A347" s="13" t="s">
        <v>254</v>
      </c>
      <c r="B347" s="5" t="s">
        <v>67</v>
      </c>
      <c r="C347" s="5" t="s">
        <v>21</v>
      </c>
      <c r="D347" s="5" t="s">
        <v>19</v>
      </c>
      <c r="E347" s="5" t="s">
        <v>253</v>
      </c>
      <c r="F347" s="5" t="s">
        <v>255</v>
      </c>
      <c r="G347" s="40" t="s">
        <v>0</v>
      </c>
      <c r="H347" s="10">
        <f t="shared" ref="H347:H348" si="124">H348</f>
        <v>200000</v>
      </c>
      <c r="I347" s="49">
        <v>200000</v>
      </c>
      <c r="J347" s="10">
        <f>J348</f>
        <v>53714</v>
      </c>
      <c r="K347" s="64">
        <f t="shared" si="116"/>
        <v>0.26856999999999998</v>
      </c>
      <c r="L347" s="11"/>
      <c r="M347" s="12"/>
      <c r="N347" s="12"/>
    </row>
    <row r="348" spans="1:14" ht="38.25" x14ac:dyDescent="0.2">
      <c r="A348" s="13" t="s">
        <v>27</v>
      </c>
      <c r="B348" s="5" t="s">
        <v>67</v>
      </c>
      <c r="C348" s="5" t="s">
        <v>21</v>
      </c>
      <c r="D348" s="5" t="s">
        <v>19</v>
      </c>
      <c r="E348" s="5" t="s">
        <v>253</v>
      </c>
      <c r="F348" s="5" t="s">
        <v>255</v>
      </c>
      <c r="G348" s="5" t="s">
        <v>28</v>
      </c>
      <c r="H348" s="10">
        <f t="shared" si="124"/>
        <v>200000</v>
      </c>
      <c r="I348" s="49">
        <v>200000</v>
      </c>
      <c r="J348" s="10">
        <f>J349</f>
        <v>53714</v>
      </c>
      <c r="K348" s="64">
        <f t="shared" si="116"/>
        <v>0.26856999999999998</v>
      </c>
      <c r="L348" s="11"/>
      <c r="M348" s="12"/>
      <c r="N348" s="12"/>
    </row>
    <row r="349" spans="1:14" ht="38.25" x14ac:dyDescent="0.2">
      <c r="A349" s="13" t="s">
        <v>29</v>
      </c>
      <c r="B349" s="5" t="s">
        <v>67</v>
      </c>
      <c r="C349" s="5" t="s">
        <v>21</v>
      </c>
      <c r="D349" s="5" t="s">
        <v>19</v>
      </c>
      <c r="E349" s="5" t="s">
        <v>253</v>
      </c>
      <c r="F349" s="5" t="s">
        <v>255</v>
      </c>
      <c r="G349" s="5" t="s">
        <v>30</v>
      </c>
      <c r="H349" s="36">
        <v>200000</v>
      </c>
      <c r="I349" s="58">
        <v>200000</v>
      </c>
      <c r="J349" s="10">
        <v>53714</v>
      </c>
      <c r="K349" s="64">
        <f t="shared" si="116"/>
        <v>0.26856999999999998</v>
      </c>
      <c r="L349" s="11"/>
      <c r="M349" s="12"/>
      <c r="N349" s="12"/>
    </row>
    <row r="350" spans="1:14" s="25" customFormat="1" x14ac:dyDescent="0.2">
      <c r="A350" s="8" t="s">
        <v>256</v>
      </c>
      <c r="B350" s="9" t="s">
        <v>257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  <c r="H350" s="22">
        <f t="shared" ref="H350" si="125">H351+H357+H365+H372</f>
        <v>2092035</v>
      </c>
      <c r="I350" s="51">
        <v>2092035</v>
      </c>
      <c r="J350" s="22">
        <f>J351+J357+J365+J372</f>
        <v>857640.02</v>
      </c>
      <c r="K350" s="63">
        <f t="shared" si="116"/>
        <v>0.40995490993219519</v>
      </c>
      <c r="L350" s="23"/>
      <c r="M350" s="24"/>
      <c r="N350" s="24"/>
    </row>
    <row r="351" spans="1:14" s="25" customFormat="1" x14ac:dyDescent="0.2">
      <c r="A351" s="8" t="s">
        <v>258</v>
      </c>
      <c r="B351" s="9" t="s">
        <v>257</v>
      </c>
      <c r="C351" s="9" t="s">
        <v>21</v>
      </c>
      <c r="D351" s="9" t="s">
        <v>259</v>
      </c>
      <c r="E351" s="9" t="s">
        <v>260</v>
      </c>
      <c r="F351" s="39" t="s">
        <v>0</v>
      </c>
      <c r="G351" s="39" t="s">
        <v>0</v>
      </c>
      <c r="H351" s="22">
        <f t="shared" ref="H351" si="126">H352</f>
        <v>788925</v>
      </c>
      <c r="I351" s="51">
        <v>788925</v>
      </c>
      <c r="J351" s="22">
        <f>J352</f>
        <v>328530.19</v>
      </c>
      <c r="K351" s="63">
        <f t="shared" si="116"/>
        <v>0.41642765788889946</v>
      </c>
      <c r="L351" s="23"/>
      <c r="M351" s="24"/>
      <c r="N351" s="24"/>
    </row>
    <row r="352" spans="1:14" ht="38.25" x14ac:dyDescent="0.2">
      <c r="A352" s="13" t="s">
        <v>41</v>
      </c>
      <c r="B352" s="5" t="s">
        <v>257</v>
      </c>
      <c r="C352" s="5" t="s">
        <v>21</v>
      </c>
      <c r="D352" s="5" t="s">
        <v>259</v>
      </c>
      <c r="E352" s="5" t="s">
        <v>260</v>
      </c>
      <c r="F352" s="5" t="s">
        <v>42</v>
      </c>
      <c r="G352" s="40" t="s">
        <v>0</v>
      </c>
      <c r="H352" s="10">
        <f t="shared" ref="H352" si="127">H353+H355</f>
        <v>788925</v>
      </c>
      <c r="I352" s="49">
        <v>788925</v>
      </c>
      <c r="J352" s="10">
        <f>J353+J355</f>
        <v>328530.19</v>
      </c>
      <c r="K352" s="64">
        <f t="shared" si="116"/>
        <v>0.41642765788889946</v>
      </c>
      <c r="L352" s="11"/>
      <c r="M352" s="12"/>
      <c r="N352" s="12"/>
    </row>
    <row r="353" spans="1:14" ht="76.5" x14ac:dyDescent="0.2">
      <c r="A353" s="13" t="s">
        <v>37</v>
      </c>
      <c r="B353" s="5" t="s">
        <v>257</v>
      </c>
      <c r="C353" s="5" t="s">
        <v>21</v>
      </c>
      <c r="D353" s="5" t="s">
        <v>259</v>
      </c>
      <c r="E353" s="5" t="s">
        <v>260</v>
      </c>
      <c r="F353" s="5" t="s">
        <v>42</v>
      </c>
      <c r="G353" s="5" t="s">
        <v>38</v>
      </c>
      <c r="H353" s="10">
        <f t="shared" ref="H353" si="128">H354</f>
        <v>746585</v>
      </c>
      <c r="I353" s="49">
        <v>746585</v>
      </c>
      <c r="J353" s="10">
        <f>J354</f>
        <v>326050.65999999997</v>
      </c>
      <c r="K353" s="64">
        <f t="shared" si="116"/>
        <v>0.43672275762304358</v>
      </c>
      <c r="L353" s="11"/>
      <c r="M353" s="12"/>
      <c r="N353" s="12"/>
    </row>
    <row r="354" spans="1:14" ht="38.25" x14ac:dyDescent="0.2">
      <c r="A354" s="13" t="s">
        <v>39</v>
      </c>
      <c r="B354" s="5" t="s">
        <v>257</v>
      </c>
      <c r="C354" s="5" t="s">
        <v>21</v>
      </c>
      <c r="D354" s="5" t="s">
        <v>259</v>
      </c>
      <c r="E354" s="5" t="s">
        <v>260</v>
      </c>
      <c r="F354" s="5" t="s">
        <v>42</v>
      </c>
      <c r="G354" s="5" t="s">
        <v>40</v>
      </c>
      <c r="H354" s="36">
        <v>746585</v>
      </c>
      <c r="I354" s="58">
        <v>746585</v>
      </c>
      <c r="J354" s="10">
        <v>326050.65999999997</v>
      </c>
      <c r="K354" s="64">
        <f t="shared" si="116"/>
        <v>0.43672275762304358</v>
      </c>
      <c r="L354" s="11"/>
      <c r="M354" s="12"/>
      <c r="N354" s="12"/>
    </row>
    <row r="355" spans="1:14" ht="38.25" x14ac:dyDescent="0.2">
      <c r="A355" s="13" t="s">
        <v>27</v>
      </c>
      <c r="B355" s="5" t="s">
        <v>257</v>
      </c>
      <c r="C355" s="5" t="s">
        <v>21</v>
      </c>
      <c r="D355" s="5" t="s">
        <v>259</v>
      </c>
      <c r="E355" s="5" t="s">
        <v>260</v>
      </c>
      <c r="F355" s="5" t="s">
        <v>42</v>
      </c>
      <c r="G355" s="5" t="s">
        <v>28</v>
      </c>
      <c r="H355" s="10">
        <f t="shared" ref="H355" si="129">H356</f>
        <v>42340</v>
      </c>
      <c r="I355" s="49">
        <v>42340</v>
      </c>
      <c r="J355" s="10">
        <f>J356</f>
        <v>2479.5300000000002</v>
      </c>
      <c r="K355" s="64">
        <f t="shared" si="116"/>
        <v>5.8562352385451114E-2</v>
      </c>
      <c r="L355" s="11"/>
      <c r="M355" s="12"/>
      <c r="N355" s="12"/>
    </row>
    <row r="356" spans="1:14" ht="38.25" x14ac:dyDescent="0.2">
      <c r="A356" s="13" t="s">
        <v>29</v>
      </c>
      <c r="B356" s="5" t="s">
        <v>257</v>
      </c>
      <c r="C356" s="5" t="s">
        <v>21</v>
      </c>
      <c r="D356" s="5" t="s">
        <v>259</v>
      </c>
      <c r="E356" s="5" t="s">
        <v>260</v>
      </c>
      <c r="F356" s="5" t="s">
        <v>42</v>
      </c>
      <c r="G356" s="5" t="s">
        <v>30</v>
      </c>
      <c r="H356" s="36">
        <v>42340</v>
      </c>
      <c r="I356" s="58">
        <v>42340</v>
      </c>
      <c r="J356" s="10">
        <v>2479.5300000000002</v>
      </c>
      <c r="K356" s="64">
        <f t="shared" si="116"/>
        <v>5.8562352385451114E-2</v>
      </c>
      <c r="L356" s="11"/>
      <c r="M356" s="12"/>
      <c r="N356" s="12"/>
    </row>
    <row r="357" spans="1:14" s="25" customFormat="1" x14ac:dyDescent="0.2">
      <c r="A357" s="8" t="s">
        <v>23</v>
      </c>
      <c r="B357" s="9" t="s">
        <v>257</v>
      </c>
      <c r="C357" s="9" t="s">
        <v>21</v>
      </c>
      <c r="D357" s="9" t="s">
        <v>259</v>
      </c>
      <c r="E357" s="21" t="s">
        <v>24</v>
      </c>
      <c r="F357" s="39" t="s">
        <v>0</v>
      </c>
      <c r="G357" s="39" t="s">
        <v>0</v>
      </c>
      <c r="H357" s="22">
        <f t="shared" ref="H357:J357" si="130">H361+H358</f>
        <v>192500</v>
      </c>
      <c r="I357" s="51">
        <v>192500</v>
      </c>
      <c r="J357" s="22">
        <f t="shared" si="130"/>
        <v>92500</v>
      </c>
      <c r="K357" s="63">
        <f t="shared" si="116"/>
        <v>0.48051948051948051</v>
      </c>
      <c r="L357" s="23"/>
      <c r="M357" s="24"/>
      <c r="N357" s="24"/>
    </row>
    <row r="358" spans="1:14" ht="25.5" x14ac:dyDescent="0.2">
      <c r="A358" s="13" t="s">
        <v>279</v>
      </c>
      <c r="B358" s="5" t="s">
        <v>257</v>
      </c>
      <c r="C358" s="5" t="s">
        <v>21</v>
      </c>
      <c r="D358" s="5" t="s">
        <v>259</v>
      </c>
      <c r="E358" s="26" t="s">
        <v>24</v>
      </c>
      <c r="F358" s="5">
        <v>80060</v>
      </c>
      <c r="G358" s="40" t="s">
        <v>0</v>
      </c>
      <c r="H358" s="10">
        <f t="shared" ref="H358:J359" si="131">H359</f>
        <v>100000</v>
      </c>
      <c r="I358" s="49">
        <v>100000</v>
      </c>
      <c r="J358" s="10">
        <f t="shared" si="131"/>
        <v>0</v>
      </c>
      <c r="K358" s="64">
        <f t="shared" si="116"/>
        <v>0</v>
      </c>
      <c r="L358" s="11"/>
      <c r="M358" s="12"/>
      <c r="N358" s="12"/>
    </row>
    <row r="359" spans="1:14" x14ac:dyDescent="0.2">
      <c r="A359" s="13" t="s">
        <v>43</v>
      </c>
      <c r="B359" s="5" t="s">
        <v>257</v>
      </c>
      <c r="C359" s="5" t="s">
        <v>21</v>
      </c>
      <c r="D359" s="5" t="s">
        <v>259</v>
      </c>
      <c r="E359" s="26" t="s">
        <v>24</v>
      </c>
      <c r="F359" s="5">
        <v>80060</v>
      </c>
      <c r="G359" s="5" t="s">
        <v>44</v>
      </c>
      <c r="H359" s="10">
        <f t="shared" si="131"/>
        <v>100000</v>
      </c>
      <c r="I359" s="49">
        <v>100000</v>
      </c>
      <c r="J359" s="10">
        <f t="shared" si="131"/>
        <v>0</v>
      </c>
      <c r="K359" s="64">
        <f t="shared" si="116"/>
        <v>0</v>
      </c>
      <c r="L359" s="11"/>
      <c r="M359" s="12"/>
      <c r="N359" s="12"/>
    </row>
    <row r="360" spans="1:14" x14ac:dyDescent="0.2">
      <c r="A360" s="13" t="s">
        <v>280</v>
      </c>
      <c r="B360" s="5" t="s">
        <v>257</v>
      </c>
      <c r="C360" s="5" t="s">
        <v>21</v>
      </c>
      <c r="D360" s="5" t="s">
        <v>259</v>
      </c>
      <c r="E360" s="26" t="s">
        <v>24</v>
      </c>
      <c r="F360" s="5">
        <v>80060</v>
      </c>
      <c r="G360" s="5">
        <v>880</v>
      </c>
      <c r="H360" s="36">
        <v>100000</v>
      </c>
      <c r="I360" s="58">
        <v>100000</v>
      </c>
      <c r="J360" s="10">
        <v>0</v>
      </c>
      <c r="K360" s="64">
        <f t="shared" si="116"/>
        <v>0</v>
      </c>
      <c r="L360" s="11"/>
      <c r="M360" s="12"/>
      <c r="N360" s="12"/>
    </row>
    <row r="361" spans="1:14" x14ac:dyDescent="0.2">
      <c r="A361" s="13" t="s">
        <v>265</v>
      </c>
      <c r="B361" s="5" t="s">
        <v>257</v>
      </c>
      <c r="C361" s="5" t="s">
        <v>21</v>
      </c>
      <c r="D361" s="5" t="s">
        <v>259</v>
      </c>
      <c r="E361" s="26" t="s">
        <v>24</v>
      </c>
      <c r="F361" s="5" t="s">
        <v>266</v>
      </c>
      <c r="G361" s="40" t="s">
        <v>0</v>
      </c>
      <c r="H361" s="10">
        <f t="shared" ref="H361:J361" si="132">H362</f>
        <v>92500</v>
      </c>
      <c r="I361" s="49">
        <v>92500</v>
      </c>
      <c r="J361" s="10">
        <f t="shared" si="132"/>
        <v>92500</v>
      </c>
      <c r="K361" s="64">
        <f t="shared" si="116"/>
        <v>1</v>
      </c>
      <c r="L361" s="11"/>
      <c r="M361" s="12"/>
      <c r="N361" s="12"/>
    </row>
    <row r="362" spans="1:14" x14ac:dyDescent="0.2">
      <c r="A362" s="13" t="s">
        <v>43</v>
      </c>
      <c r="B362" s="5" t="s">
        <v>257</v>
      </c>
      <c r="C362" s="5" t="s">
        <v>21</v>
      </c>
      <c r="D362" s="5" t="s">
        <v>259</v>
      </c>
      <c r="E362" s="26" t="s">
        <v>24</v>
      </c>
      <c r="F362" s="5" t="s">
        <v>266</v>
      </c>
      <c r="G362" s="5" t="s">
        <v>44</v>
      </c>
      <c r="H362" s="10">
        <f t="shared" ref="H362:J362" si="133">H363+H364</f>
        <v>92500</v>
      </c>
      <c r="I362" s="49">
        <v>92500</v>
      </c>
      <c r="J362" s="10">
        <f t="shared" si="133"/>
        <v>92500</v>
      </c>
      <c r="K362" s="64">
        <f t="shared" si="116"/>
        <v>1</v>
      </c>
      <c r="L362" s="11"/>
      <c r="M362" s="12"/>
      <c r="N362" s="12"/>
    </row>
    <row r="363" spans="1:14" x14ac:dyDescent="0.2">
      <c r="A363" s="13" t="s">
        <v>286</v>
      </c>
      <c r="B363" s="5" t="s">
        <v>257</v>
      </c>
      <c r="C363" s="5" t="s">
        <v>21</v>
      </c>
      <c r="D363" s="5" t="s">
        <v>259</v>
      </c>
      <c r="E363" s="26" t="s">
        <v>24</v>
      </c>
      <c r="F363" s="5" t="s">
        <v>266</v>
      </c>
      <c r="G363" s="5">
        <v>830</v>
      </c>
      <c r="H363" s="36">
        <v>55000</v>
      </c>
      <c r="I363" s="58">
        <v>55000</v>
      </c>
      <c r="J363" s="10">
        <v>55000</v>
      </c>
      <c r="K363" s="64">
        <f t="shared" si="116"/>
        <v>1</v>
      </c>
      <c r="L363" s="11"/>
      <c r="M363" s="12"/>
      <c r="N363" s="12"/>
    </row>
    <row r="364" spans="1:14" x14ac:dyDescent="0.2">
      <c r="A364" s="13" t="s">
        <v>45</v>
      </c>
      <c r="B364" s="5" t="s">
        <v>257</v>
      </c>
      <c r="C364" s="5" t="s">
        <v>21</v>
      </c>
      <c r="D364" s="5" t="s">
        <v>259</v>
      </c>
      <c r="E364" s="26" t="s">
        <v>24</v>
      </c>
      <c r="F364" s="5" t="s">
        <v>266</v>
      </c>
      <c r="G364" s="5">
        <v>850</v>
      </c>
      <c r="H364" s="36">
        <v>37500</v>
      </c>
      <c r="I364" s="58">
        <v>37500</v>
      </c>
      <c r="J364" s="10">
        <v>37500</v>
      </c>
      <c r="K364" s="64">
        <f t="shared" si="116"/>
        <v>1</v>
      </c>
      <c r="L364" s="11"/>
      <c r="M364" s="12"/>
      <c r="N364" s="12"/>
    </row>
    <row r="365" spans="1:14" s="25" customFormat="1" ht="25.5" x14ac:dyDescent="0.2">
      <c r="A365" s="8" t="s">
        <v>235</v>
      </c>
      <c r="B365" s="9" t="s">
        <v>257</v>
      </c>
      <c r="C365" s="9" t="s">
        <v>21</v>
      </c>
      <c r="D365" s="9" t="s">
        <v>259</v>
      </c>
      <c r="E365" s="9" t="s">
        <v>236</v>
      </c>
      <c r="F365" s="39" t="s">
        <v>0</v>
      </c>
      <c r="G365" s="39" t="s">
        <v>0</v>
      </c>
      <c r="H365" s="22">
        <f t="shared" ref="H365:I365" si="134">H369</f>
        <v>107500</v>
      </c>
      <c r="I365" s="51">
        <f t="shared" si="134"/>
        <v>107500</v>
      </c>
      <c r="J365" s="22">
        <f>J369</f>
        <v>0</v>
      </c>
      <c r="K365" s="63">
        <f t="shared" si="116"/>
        <v>0</v>
      </c>
      <c r="L365" s="23"/>
      <c r="M365" s="24"/>
      <c r="N365" s="24"/>
    </row>
    <row r="366" spans="1:14" ht="12.75" hidden="1" customHeight="1" x14ac:dyDescent="0.2">
      <c r="A366" s="13" t="s">
        <v>261</v>
      </c>
      <c r="B366" s="5" t="s">
        <v>257</v>
      </c>
      <c r="C366" s="5" t="s">
        <v>21</v>
      </c>
      <c r="D366" s="5" t="s">
        <v>259</v>
      </c>
      <c r="E366" s="5" t="s">
        <v>236</v>
      </c>
      <c r="F366" s="5" t="s">
        <v>262</v>
      </c>
      <c r="G366" s="40" t="s">
        <v>0</v>
      </c>
      <c r="H366" s="10"/>
      <c r="I366" s="49"/>
      <c r="J366" s="10"/>
      <c r="K366" s="64" t="e">
        <f t="shared" si="116"/>
        <v>#DIV/0!</v>
      </c>
      <c r="L366" s="11"/>
      <c r="M366" s="12"/>
      <c r="N366" s="12"/>
    </row>
    <row r="367" spans="1:14" ht="12.75" hidden="1" customHeight="1" x14ac:dyDescent="0.2">
      <c r="A367" s="13" t="s">
        <v>43</v>
      </c>
      <c r="B367" s="5" t="s">
        <v>257</v>
      </c>
      <c r="C367" s="5" t="s">
        <v>21</v>
      </c>
      <c r="D367" s="5" t="s">
        <v>259</v>
      </c>
      <c r="E367" s="5" t="s">
        <v>236</v>
      </c>
      <c r="F367" s="5" t="s">
        <v>262</v>
      </c>
      <c r="G367" s="5" t="s">
        <v>44</v>
      </c>
      <c r="H367" s="10"/>
      <c r="I367" s="49"/>
      <c r="J367" s="10"/>
      <c r="K367" s="64" t="e">
        <f t="shared" si="116"/>
        <v>#DIV/0!</v>
      </c>
      <c r="L367" s="11"/>
      <c r="M367" s="12"/>
      <c r="N367" s="12"/>
    </row>
    <row r="368" spans="1:14" ht="12.75" hidden="1" customHeight="1" x14ac:dyDescent="0.2">
      <c r="A368" s="13" t="s">
        <v>263</v>
      </c>
      <c r="B368" s="5" t="s">
        <v>257</v>
      </c>
      <c r="C368" s="5" t="s">
        <v>21</v>
      </c>
      <c r="D368" s="5" t="s">
        <v>259</v>
      </c>
      <c r="E368" s="5" t="s">
        <v>236</v>
      </c>
      <c r="F368" s="5" t="s">
        <v>262</v>
      </c>
      <c r="G368" s="5" t="s">
        <v>264</v>
      </c>
      <c r="H368" s="10"/>
      <c r="I368" s="49"/>
      <c r="J368" s="10"/>
      <c r="K368" s="64" t="e">
        <f t="shared" si="116"/>
        <v>#DIV/0!</v>
      </c>
      <c r="L368" s="11"/>
      <c r="M368" s="12"/>
      <c r="N368" s="12"/>
    </row>
    <row r="369" spans="1:14" x14ac:dyDescent="0.2">
      <c r="A369" s="13" t="s">
        <v>265</v>
      </c>
      <c r="B369" s="5" t="s">
        <v>257</v>
      </c>
      <c r="C369" s="5" t="s">
        <v>21</v>
      </c>
      <c r="D369" s="5" t="s">
        <v>259</v>
      </c>
      <c r="E369" s="5" t="s">
        <v>236</v>
      </c>
      <c r="F369" s="5" t="s">
        <v>266</v>
      </c>
      <c r="G369" s="40" t="s">
        <v>0</v>
      </c>
      <c r="H369" s="10">
        <f t="shared" ref="H369:H370" si="135">H370</f>
        <v>107500</v>
      </c>
      <c r="I369" s="49">
        <v>107500</v>
      </c>
      <c r="J369" s="10">
        <f>J370</f>
        <v>0</v>
      </c>
      <c r="K369" s="64">
        <f t="shared" si="116"/>
        <v>0</v>
      </c>
      <c r="L369" s="11"/>
      <c r="M369" s="12"/>
      <c r="N369" s="12"/>
    </row>
    <row r="370" spans="1:14" x14ac:dyDescent="0.2">
      <c r="A370" s="13" t="s">
        <v>43</v>
      </c>
      <c r="B370" s="5" t="s">
        <v>257</v>
      </c>
      <c r="C370" s="5" t="s">
        <v>21</v>
      </c>
      <c r="D370" s="5" t="s">
        <v>259</v>
      </c>
      <c r="E370" s="5" t="s">
        <v>236</v>
      </c>
      <c r="F370" s="5" t="s">
        <v>266</v>
      </c>
      <c r="G370" s="5" t="s">
        <v>44</v>
      </c>
      <c r="H370" s="10">
        <f t="shared" si="135"/>
        <v>107500</v>
      </c>
      <c r="I370" s="49">
        <v>107500</v>
      </c>
      <c r="J370" s="10">
        <f>J371</f>
        <v>0</v>
      </c>
      <c r="K370" s="64">
        <f t="shared" si="116"/>
        <v>0</v>
      </c>
      <c r="L370" s="11"/>
      <c r="M370" s="12"/>
      <c r="N370" s="12"/>
    </row>
    <row r="371" spans="1:14" x14ac:dyDescent="0.2">
      <c r="A371" s="13" t="s">
        <v>263</v>
      </c>
      <c r="B371" s="5" t="s">
        <v>257</v>
      </c>
      <c r="C371" s="5" t="s">
        <v>21</v>
      </c>
      <c r="D371" s="5" t="s">
        <v>259</v>
      </c>
      <c r="E371" s="5" t="s">
        <v>236</v>
      </c>
      <c r="F371" s="5" t="s">
        <v>266</v>
      </c>
      <c r="G371" s="5" t="s">
        <v>264</v>
      </c>
      <c r="H371" s="36">
        <v>107500</v>
      </c>
      <c r="I371" s="58">
        <v>107500</v>
      </c>
      <c r="J371" s="10">
        <v>0</v>
      </c>
      <c r="K371" s="64">
        <f t="shared" si="116"/>
        <v>0</v>
      </c>
      <c r="L371" s="11"/>
      <c r="M371" s="12"/>
      <c r="N371" s="12"/>
    </row>
    <row r="372" spans="1:14" s="25" customFormat="1" ht="25.5" x14ac:dyDescent="0.2">
      <c r="A372" s="8" t="s">
        <v>267</v>
      </c>
      <c r="B372" s="9" t="s">
        <v>257</v>
      </c>
      <c r="C372" s="9" t="s">
        <v>21</v>
      </c>
      <c r="D372" s="9" t="s">
        <v>259</v>
      </c>
      <c r="E372" s="9" t="s">
        <v>268</v>
      </c>
      <c r="F372" s="39" t="s">
        <v>0</v>
      </c>
      <c r="G372" s="39" t="s">
        <v>0</v>
      </c>
      <c r="H372" s="22">
        <f>H373+H376</f>
        <v>1003110</v>
      </c>
      <c r="I372" s="51">
        <f>I373+I376</f>
        <v>1003110</v>
      </c>
      <c r="J372" s="22">
        <f>J373+J376</f>
        <v>436609.83</v>
      </c>
      <c r="K372" s="63">
        <f t="shared" si="116"/>
        <v>0.43525618327003024</v>
      </c>
      <c r="L372" s="23"/>
      <c r="M372" s="24"/>
      <c r="N372" s="24"/>
    </row>
    <row r="373" spans="1:14" ht="38.25" x14ac:dyDescent="0.2">
      <c r="A373" s="13" t="s">
        <v>41</v>
      </c>
      <c r="B373" s="5" t="s">
        <v>257</v>
      </c>
      <c r="C373" s="5" t="s">
        <v>21</v>
      </c>
      <c r="D373" s="5" t="s">
        <v>259</v>
      </c>
      <c r="E373" s="5" t="s">
        <v>268</v>
      </c>
      <c r="F373" s="5" t="s">
        <v>42</v>
      </c>
      <c r="G373" s="40" t="s">
        <v>0</v>
      </c>
      <c r="H373" s="10">
        <f t="shared" ref="H373:I374" si="136">H374</f>
        <v>9390</v>
      </c>
      <c r="I373" s="49">
        <f t="shared" si="136"/>
        <v>9390</v>
      </c>
      <c r="J373" s="10">
        <f>J374</f>
        <v>300</v>
      </c>
      <c r="K373" s="64">
        <f t="shared" si="116"/>
        <v>3.1948881789137379E-2</v>
      </c>
      <c r="L373" s="11"/>
      <c r="M373" s="12"/>
      <c r="N373" s="12"/>
    </row>
    <row r="374" spans="1:14" ht="38.25" x14ac:dyDescent="0.2">
      <c r="A374" s="13" t="s">
        <v>27</v>
      </c>
      <c r="B374" s="5" t="s">
        <v>257</v>
      </c>
      <c r="C374" s="5" t="s">
        <v>21</v>
      </c>
      <c r="D374" s="5" t="s">
        <v>259</v>
      </c>
      <c r="E374" s="5" t="s">
        <v>268</v>
      </c>
      <c r="F374" s="5" t="s">
        <v>42</v>
      </c>
      <c r="G374" s="5" t="s">
        <v>28</v>
      </c>
      <c r="H374" s="10">
        <f t="shared" si="136"/>
        <v>9390</v>
      </c>
      <c r="I374" s="49">
        <f t="shared" si="136"/>
        <v>9390</v>
      </c>
      <c r="J374" s="10">
        <f>J375</f>
        <v>300</v>
      </c>
      <c r="K374" s="64">
        <f t="shared" si="116"/>
        <v>3.1948881789137379E-2</v>
      </c>
      <c r="L374" s="11"/>
      <c r="M374" s="12"/>
      <c r="N374" s="12"/>
    </row>
    <row r="375" spans="1:14" ht="38.25" x14ac:dyDescent="0.2">
      <c r="A375" s="13" t="s">
        <v>29</v>
      </c>
      <c r="B375" s="5" t="s">
        <v>257</v>
      </c>
      <c r="C375" s="5" t="s">
        <v>21</v>
      </c>
      <c r="D375" s="5" t="s">
        <v>259</v>
      </c>
      <c r="E375" s="5" t="s">
        <v>268</v>
      </c>
      <c r="F375" s="5" t="s">
        <v>42</v>
      </c>
      <c r="G375" s="5" t="s">
        <v>30</v>
      </c>
      <c r="H375" s="36">
        <v>9390</v>
      </c>
      <c r="I375" s="58">
        <v>9390</v>
      </c>
      <c r="J375" s="10">
        <v>300</v>
      </c>
      <c r="K375" s="64">
        <f t="shared" si="116"/>
        <v>3.1948881789137379E-2</v>
      </c>
      <c r="L375" s="11"/>
      <c r="M375" s="12"/>
      <c r="N375" s="12"/>
    </row>
    <row r="376" spans="1:14" ht="51" x14ac:dyDescent="0.2">
      <c r="A376" s="13" t="s">
        <v>269</v>
      </c>
      <c r="B376" s="5" t="s">
        <v>257</v>
      </c>
      <c r="C376" s="5" t="s">
        <v>21</v>
      </c>
      <c r="D376" s="5" t="s">
        <v>259</v>
      </c>
      <c r="E376" s="5" t="s">
        <v>268</v>
      </c>
      <c r="F376" s="5" t="s">
        <v>270</v>
      </c>
      <c r="G376" s="40" t="s">
        <v>0</v>
      </c>
      <c r="H376" s="10">
        <f t="shared" ref="H376:I377" si="137">H377</f>
        <v>993720</v>
      </c>
      <c r="I376" s="49">
        <f t="shared" si="137"/>
        <v>993720</v>
      </c>
      <c r="J376" s="10">
        <f>J377</f>
        <v>436309.83</v>
      </c>
      <c r="K376" s="64">
        <f t="shared" si="116"/>
        <v>0.43906717183914989</v>
      </c>
      <c r="L376" s="11"/>
      <c r="M376" s="12"/>
      <c r="N376" s="12"/>
    </row>
    <row r="377" spans="1:14" ht="76.5" x14ac:dyDescent="0.2">
      <c r="A377" s="13" t="s">
        <v>37</v>
      </c>
      <c r="B377" s="5" t="s">
        <v>257</v>
      </c>
      <c r="C377" s="5" t="s">
        <v>21</v>
      </c>
      <c r="D377" s="5" t="s">
        <v>259</v>
      </c>
      <c r="E377" s="5" t="s">
        <v>268</v>
      </c>
      <c r="F377" s="5" t="s">
        <v>270</v>
      </c>
      <c r="G377" s="5" t="s">
        <v>38</v>
      </c>
      <c r="H377" s="10">
        <f t="shared" si="137"/>
        <v>993720</v>
      </c>
      <c r="I377" s="49">
        <f t="shared" si="137"/>
        <v>993720</v>
      </c>
      <c r="J377" s="10">
        <f>J378</f>
        <v>436309.83</v>
      </c>
      <c r="K377" s="64">
        <f t="shared" si="116"/>
        <v>0.43906717183914989</v>
      </c>
      <c r="L377" s="11"/>
      <c r="M377" s="12"/>
      <c r="N377" s="12"/>
    </row>
    <row r="378" spans="1:14" ht="38.25" x14ac:dyDescent="0.2">
      <c r="A378" s="13" t="s">
        <v>39</v>
      </c>
      <c r="B378" s="5" t="s">
        <v>257</v>
      </c>
      <c r="C378" s="5" t="s">
        <v>21</v>
      </c>
      <c r="D378" s="5" t="s">
        <v>259</v>
      </c>
      <c r="E378" s="5" t="s">
        <v>268</v>
      </c>
      <c r="F378" s="5" t="s">
        <v>270</v>
      </c>
      <c r="G378" s="5" t="s">
        <v>40</v>
      </c>
      <c r="H378" s="36">
        <v>993720</v>
      </c>
      <c r="I378" s="58">
        <v>993720</v>
      </c>
      <c r="J378" s="10">
        <v>436309.83</v>
      </c>
      <c r="K378" s="64">
        <f t="shared" si="116"/>
        <v>0.43906717183914989</v>
      </c>
      <c r="L378" s="11"/>
      <c r="M378" s="12"/>
      <c r="N378" s="12"/>
    </row>
    <row r="379" spans="1:14" x14ac:dyDescent="0.2">
      <c r="A379" s="65" t="s">
        <v>271</v>
      </c>
      <c r="B379" s="65"/>
      <c r="C379" s="65"/>
      <c r="D379" s="65"/>
      <c r="E379" s="65"/>
      <c r="F379" s="65"/>
      <c r="G379" s="65"/>
      <c r="H379" s="27">
        <f t="shared" ref="H379:J379" si="138">H7+H13+H314+H327+H339+H350</f>
        <v>282039444.31</v>
      </c>
      <c r="I379" s="55">
        <f t="shared" si="138"/>
        <v>291036535.85000002</v>
      </c>
      <c r="J379" s="27">
        <f t="shared" si="138"/>
        <v>128385658.86</v>
      </c>
      <c r="K379" s="63">
        <f t="shared" si="116"/>
        <v>0.44113244574272231</v>
      </c>
      <c r="L379" s="11"/>
      <c r="M379" s="12"/>
      <c r="N379" s="12"/>
    </row>
    <row r="380" spans="1:14" x14ac:dyDescent="0.2">
      <c r="H380" s="37">
        <v>282039444.31</v>
      </c>
      <c r="I380" s="59">
        <v>291036535.85000002</v>
      </c>
      <c r="J380" s="28">
        <v>128385658.86</v>
      </c>
    </row>
    <row r="381" spans="1:14" x14ac:dyDescent="0.2">
      <c r="H381" s="28">
        <f t="shared" ref="H381:I381" si="139">H380-H379</f>
        <v>0</v>
      </c>
      <c r="I381" s="56">
        <f t="shared" si="139"/>
        <v>0</v>
      </c>
      <c r="J381" s="28">
        <f>J380-J379</f>
        <v>0</v>
      </c>
    </row>
  </sheetData>
  <mergeCells count="5">
    <mergeCell ref="A379:G379"/>
    <mergeCell ref="A5:K5"/>
    <mergeCell ref="A4:K4"/>
    <mergeCell ref="I2:K2"/>
    <mergeCell ref="I3:K3"/>
  </mergeCells>
  <pageMargins left="0.39370078740157483" right="0.19685039370078741" top="0.15748031496062992" bottom="0.11811023622047245" header="0.11811023622047245" footer="0.11811023622047245"/>
  <pageSetup paperSize="9" scale="64" fitToWidth="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2021-07-19T07:16:39Z</dcterms:modified>
</cp:coreProperties>
</file>