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приложение 1" sheetId="1" r:id="rId1"/>
  </sheets>
  <definedNames>
    <definedName name="_xlnm.Print_Titles" localSheetId="0">'приложение 1'!$6:$6</definedName>
    <definedName name="_xlnm.Print_Area" localSheetId="0">'приложение 1'!$A$1:$E$162</definedName>
  </definedNames>
  <calcPr fullCalcOnLoad="1"/>
</workbook>
</file>

<file path=xl/sharedStrings.xml><?xml version="1.0" encoding="utf-8"?>
<sst xmlns="http://schemas.openxmlformats.org/spreadsheetml/2006/main" count="320" uniqueCount="315">
  <si>
    <t>Единицы измерения: руб.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</si>
  <si>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</si>
  <si>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</si>
  <si>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</si>
  <si>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</si>
  <si>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</si>
  <si>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</si>
  <si>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Единый налог на вмененный доход для отдельных видов деятельности</t>
  </si>
  <si>
    <t>000 1 06 00000 00 0000 000</t>
  </si>
  <si>
    <t>НАЛОГИ  НА 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</si>
  <si>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</si>
  <si>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</si>
  <si>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</si>
  <si>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</si>
  <si>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</si>
  <si>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 ОТ  ИСПОЛЬЗОВАНИЯ  ИМУЩЕСТВА, НАХОДЯЩИХСЯ  В 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</si>
  <si>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</si>
  <si>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</si>
  <si>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</si>
  <si>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000 1 16 00000 00 0000 000</t>
  </si>
  <si>
    <t>ШТРАФЫ, САНКЦИИ, ВОЗМЕЩЕНИЕ  УЩЕРБА</t>
  </si>
  <si>
    <t>000 1 06 01020 04 0000 110</t>
  </si>
  <si>
    <t>Налог на имущество физических лиц, взимаемым по ставкам, применяемым к объектам налогообложения, расположенным в границах городских округов</t>
  </si>
  <si>
    <t>Доходы, полученные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</si>
  <si>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полученные в виде арендной  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</si>
  <si>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</si>
  <si>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Доходы, полученные в виде арендной 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</si>
  <si>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</si>
  <si>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</si>
  <si>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 и которые расположены в границах городских округов</t>
  </si>
  <si>
    <t>НАЛОГОВЫЕ И НЕНАЛОГОВЫЕ ДОХОДЫ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</si>
  <si>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</si>
  <si>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</si>
  <si>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</si>
  <si>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учереждений, а также имущества муниципальных унитарных предприятий, в том числе казенных.)</t>
  </si>
  <si>
    <t>000 1 11 05000 00 0000 120</t>
  </si>
  <si>
    <t>000 1 12 01000 01 0000 120</t>
  </si>
  <si>
    <t>000 1 12 01010 01 0000 120</t>
  </si>
  <si>
    <t>000 1 12 01030 01 0000 120</t>
  </si>
  <si>
    <t>000 1 12 01040 01 0000 120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</si>
  <si>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</si>
  <si>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</si>
  <si>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</si>
  <si>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</si>
  <si>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</si>
  <si>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</si>
  <si>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</si>
  <si>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</si>
  <si>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</si>
  <si>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</si>
  <si>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000 1 08 00000 00 0000 000</t>
  </si>
  <si>
    <t>000 1 08 03000 01 0000 110</t>
  </si>
  <si>
    <t>000 1 08 03010 01 0000 110</t>
  </si>
  <si>
    <t xml:space="preserve"> ГОСУДАРСТВЕННАЯ ПОШЛИНА</t>
  </si>
  <si>
    <t xml:space="preserve"> 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</si>
  <si>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</si>
  <si>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000 1 06 06040 00 0000 110</t>
  </si>
  <si>
    <t>000 1 06 06042 04 0000 110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</si>
  <si>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</si>
  <si>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</si>
  <si>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</si>
  <si>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000 1 06 0603000 0000 110</t>
  </si>
  <si>
    <t>000 1 06 0603204 0000 110</t>
  </si>
  <si>
    <t>Земельный налог с организаций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</si>
  <si>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</si>
  <si>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</si>
  <si>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</si>
  <si>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000 114 02040 04 0000 410</t>
  </si>
  <si>
    <t>000 114 02043 04 0000 410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</si>
  <si>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</si>
  <si>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</si>
  <si>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</si>
  <si>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</si>
  <si>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</si>
  <si>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</si>
  <si>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 на выравнивание  бюджетной обеспеченности  </t>
  </si>
  <si>
    <t xml:space="preserve">Дотации бюджетам городских округов на выравнивание бюджетной обеспеченности  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</si>
  <si>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</si>
  <si>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</si>
  <si>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Прочие субсидии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</si>
  <si>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</si>
  <si>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</si>
  <si>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</si>
  <si>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</si>
  <si>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</si>
  <si>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</si>
  <si>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</si>
  <si>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</si>
  <si>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</si>
  <si>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</si>
  <si>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</si>
  <si>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</si>
  <si>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</si>
  <si>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ИТОГО:</t>
  </si>
  <si>
    <t xml:space="preserve">                                                                                                                                                      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</si>
  <si>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</si>
  <si>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</si>
  <si>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</si>
  <si>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</si>
  <si>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</si>
  <si>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</si>
  <si>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</si>
  <si>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</si>
  <si>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000 219 00000 00 0000 000</t>
  </si>
  <si>
    <t>Единый налог на вмененный налог  для отдельных видов деятельности(за налоговые периоды,истекшие до 1 января 2011года)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</si>
  <si>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</si>
  <si>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Невыясненные поступления, зачисляемые в бюджеты городских округов</t>
  </si>
  <si>
    <t>Государственная пошлина за выдачу разрешения на установку рекламной конструкции</t>
  </si>
  <si>
    <t>ПРОЧИЕ БЕЗВОЗМЕЗДНЫЕ ПОСТУПЛЕНИЯ</t>
  </si>
  <si>
    <t xml:space="preserve"> Прочие безвозмездные поступления в бюджеты городских округов</t>
  </si>
  <si>
    <t>Иные межбюджетные трансферты</t>
  </si>
  <si>
    <t xml:space="preserve"> 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</si>
  <si>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</si>
  <si>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</si>
  <si>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</si>
  <si>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НАЛОГИ НА СОВОКУПНЫЙ ДОХОД</t>
  </si>
  <si>
    <t>Земельный налог(по обязательствам, возникшим до 1 января 2006года), мобилизуемый на территориях гоодских округов</t>
  </si>
  <si>
    <t>Прочие неналоговые доходы бюджетов городских округов</t>
  </si>
  <si>
    <t xml:space="preserve">Прочие неналоговые доходы 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</si>
  <si>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</si>
  <si>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</si>
  <si>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000 1 12 01041 01 0000 120</t>
  </si>
  <si>
    <t xml:space="preserve">Плата за размещение отходов производства 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</si>
  <si>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</si>
  <si>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</si>
  <si>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</si>
  <si>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</si>
  <si>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</si>
  <si>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000 2 02 02000 00 0000 150</t>
  </si>
  <si>
    <t>000 2 02 20077 00 0000 150</t>
  </si>
  <si>
    <t xml:space="preserve">000 2 02 20077 04 0000 150
</t>
  </si>
  <si>
    <t>000 2 02 20216 00 0000 150</t>
  </si>
  <si>
    <t>000 2 02 20216 04 0000 150</t>
  </si>
  <si>
    <t>000 2 02 25497 00 0000 150</t>
  </si>
  <si>
    <t>000 2 02 25497 04 0000 150</t>
  </si>
  <si>
    <t xml:space="preserve">Субсидия бюджетам на реализацию мероприятий по обеспечению жильем молодых семей </t>
  </si>
  <si>
    <t xml:space="preserve">Субсидия бюджетам городских округов на реализацию мероприятий по обеспечению жильем молодых семей </t>
  </si>
  <si>
    <t>000 1 01 02020 01 0000 110</t>
  </si>
  <si>
    <t>000 1 01 02030 01 0000 110</t>
  </si>
  <si>
    <t>000 1 01 02040 01 0000 110</t>
  </si>
  <si>
    <t>000 1 03 00000 00 0000 000</t>
  </si>
  <si>
    <t>000 1 03 02240 01 0000 110</t>
  </si>
  <si>
    <t>000 1 05 00000 00 0000 000</t>
  </si>
  <si>
    <t>000 1 05 02000 02 0000 110</t>
  </si>
  <si>
    <t>000 1 05 02010 02 0000 000</t>
  </si>
  <si>
    <t>000 1 05 02020 02 0000 000</t>
  </si>
  <si>
    <t>000 1 05 04000 02 0000 110</t>
  </si>
  <si>
    <t>000 1 05 04010 02 0000 110</t>
  </si>
  <si>
    <t>000 1 08 07150 01 0000 110</t>
  </si>
  <si>
    <t>000 1 11 05010 00 0000 120</t>
  </si>
  <si>
    <t>000 1 11 05012 04 0000 120</t>
  </si>
  <si>
    <t>000 1 11 05030 00 0000 120</t>
  </si>
  <si>
    <t>000 1 11 05034 04 0000 120</t>
  </si>
  <si>
    <t>000 1 11 09040 00 0000 120</t>
  </si>
  <si>
    <t>000 1 11 09044 04 0000 120</t>
  </si>
  <si>
    <t>000 1 14 06000 00 0000 430</t>
  </si>
  <si>
    <t>000 1 14 06010 00 0000 430</t>
  </si>
  <si>
    <t>000 1 14 06012 04 0000 430</t>
  </si>
  <si>
    <t>000 1 17 00000 00 0000 000</t>
  </si>
  <si>
    <t>000 1 17 01040 04 0000 180</t>
  </si>
  <si>
    <t>000 1 17 05000 00 0000 180</t>
  </si>
  <si>
    <t>000 1 17 05040 04 0000 180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</si>
  <si>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</si>
  <si>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</si>
  <si>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</si>
  <si>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</si>
  <si>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</si>
  <si>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</si>
  <si>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</si>
  <si>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</si>
  <si>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</si>
  <si>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 xml:space="preserve">000 1 03 02261 01 0000 110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</si>
  <si>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</si>
  <si>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твердых коммунальных отходов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</si>
  <si>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</si>
  <si>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</si>
  <si>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</si>
  <si>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</si>
  <si>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</si>
  <si>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</si>
  <si>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</si>
  <si>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</si>
  <si>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</si>
  <si>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</si>
  <si>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</si>
  <si>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</si>
  <si>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</si>
  <si>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</si>
  <si>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</si>
  <si>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</si>
  <si>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</si>
  <si>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</si>
  <si>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</si>
  <si>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</si>
  <si>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</si>
  <si>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</si>
  <si>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</si>
  <si>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</si>
  <si>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</si>
  <si>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</si>
  <si>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</si>
  <si>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000 1 09 00000 00 0000 000</t>
  </si>
  <si>
    <t>000 1 09 04050 00 0000 110</t>
  </si>
  <si>
    <t>000 1 09 04052 04 0000 110</t>
  </si>
  <si>
    <t>000 2 02 40000 00 0000 150</t>
  </si>
  <si>
    <t>000 207 00000 00 0000 000</t>
  </si>
  <si>
    <t>000 207 04000 04 0000 180</t>
  </si>
  <si>
    <t>000 207 04050 04 0000 180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</si>
  <si>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</si>
  <si>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</si>
  <si>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</si>
  <si>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</si>
  <si>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</si>
  <si>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000 2 02 35469 04 0000 150</t>
  </si>
  <si>
    <t>Наименование показателя</t>
  </si>
  <si>
    <t>Код бюджетной классификации Российской Федерации</t>
  </si>
  <si>
    <t xml:space="preserve">Процент исполнения </t>
  </si>
  <si>
    <t>Утверждено на 2021 год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</si>
  <si>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</si>
  <si>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</si>
  <si>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000 1 12 01042 01 0000 120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</si>
  <si>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</si>
  <si>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000 1 17 01000 00 0000 180</t>
  </si>
  <si>
    <t>Невыясненные поступления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</si>
  <si>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</si>
  <si>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</si>
  <si>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</si>
  <si>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</si>
  <si>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</si>
  <si>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</si>
  <si>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</si>
  <si>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 xml:space="preserve">000 2 02 35082 00 0000 150
</t>
  </si>
  <si>
    <t>000 2 02 35082 04 0000 150</t>
  </si>
  <si>
    <t>000 2 02 35118 00 0000 150</t>
  </si>
  <si>
    <t>000 2 02 35118 04 0000 150</t>
  </si>
  <si>
    <t>000 2 02 35260 00 0000 150</t>
  </si>
  <si>
    <t>000 2 02 35260 04 0000 150</t>
  </si>
  <si>
    <t xml:space="preserve"> 000 219 00000 04 0000 150</t>
  </si>
  <si>
    <t xml:space="preserve"> 000 219 6001 04 0000 150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</si>
  <si>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</si>
  <si>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</si>
  <si>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</si>
  <si>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</si>
  <si>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</si>
  <si>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</si>
  <si>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</si>
  <si>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</si>
  <si>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000 1 16 10000 00 0000 140</t>
  </si>
  <si>
    <t>Платежи в целях возмещения причиненного ущерба (убытков)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</si>
  <si>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</si>
  <si>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</si>
  <si>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</si>
  <si>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</si>
  <si>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</si>
  <si>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</si>
  <si>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</si>
  <si>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</si>
  <si>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000 2 02 25304 04 0000 150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</si>
  <si>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</si>
  <si>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</si>
  <si>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</si>
  <si>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</si>
  <si>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</si>
  <si>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000 2 02 35469 00 0000 150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</si>
  <si>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</si>
  <si>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</si>
  <si>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000 2 02 45303 00 0000 150</t>
  </si>
  <si>
    <t>000 2 02 45303 04 0000 150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</si>
  <si>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</si>
  <si>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</si>
  <si>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</si>
  <si>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</si>
  <si>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</si>
  <si>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</si>
  <si>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</si>
  <si>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</si>
  <si>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</si>
  <si>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</si>
  <si>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</si>
  <si>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</si>
  <si>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</si>
  <si>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</si>
  <si>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</si>
  <si>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</si>
  <si>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</si>
  <si>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</si>
  <si>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</si>
  <si>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</si>
  <si>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Инициативные платежи</t>
  </si>
  <si>
    <t>Инициативные платежи, зачисляемые в бюджеты городских округов</t>
  </si>
  <si>
    <t>000 1 17 15000 00 0000 150</t>
  </si>
  <si>
    <t>000 1 17 15020 04 0000 150</t>
  </si>
  <si>
    <t>000 1 13 00000 00 0000 000</t>
  </si>
  <si>
    <t>000 1 13 02000 00 0000 130</t>
  </si>
  <si>
    <t>000 1 13 02990 00 0000 130</t>
  </si>
  <si>
    <t>000 1 13 02994 04 0000 130</t>
  </si>
  <si>
    <t>000 2 02 25519 00 0000 150</t>
  </si>
  <si>
    <t xml:space="preserve">000 2 02 25519 04 0000 150
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</si>
  <si>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</si>
  <si>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</si>
  <si>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</si>
  <si>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</si>
  <si>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</si>
  <si>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</si>
  <si>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000 1 16 07090 00 0000 140</t>
  </si>
  <si>
    <t>000 1 16 07090 04 0000 140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</si>
  <si>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</si>
  <si>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</si>
  <si>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</si>
  <si>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</si>
  <si>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</si>
  <si>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</si>
  <si>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Кассовое исполнение на 01.10.2021</t>
  </si>
  <si>
    <t>Доходы бюджета городского округа город Фокино Брянской области за 9 месяцев 2021 года</t>
  </si>
  <si>
    <t>Приложение 1
к постановлению 
администрации города Фокино
от 22.10.2021 г. № 606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</si>
</sst>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  <numFmt numFmtId="195" formatCode="0.000"/>
    <numFmt numFmtId="196" formatCode="#,##0.0"/>
    <numFmt numFmtId="197" formatCode="#,##0.000"/>
    <numFmt numFmtId="198" formatCode="_(* #,##0.0_);_(* \(#,##0.0\);_(* &quot;-&quot;??_);_(@_)"/>
    <numFmt numFmtId="199" formatCode="_(* #,##0.000_);_(* \(#,##0.0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1">
      <alignment horizontal="left" wrapText="1" indent="2"/>
      <protection/>
    </xf>
    <xf numFmtId="0" fontId="29" fillId="0" borderId="2">
      <alignment horizontal="left" wrapText="1" indent="2"/>
      <protection/>
    </xf>
    <xf numFmtId="0" fontId="30" fillId="0" borderId="3">
      <alignment horizontal="center" vertical="center" wrapText="1"/>
      <protection/>
    </xf>
    <xf numFmtId="49" fontId="29" fillId="0" borderId="4">
      <alignment horizontal="center"/>
      <protection/>
    </xf>
    <xf numFmtId="49" fontId="29" fillId="0" borderId="3">
      <alignment horizontal="center"/>
      <protection/>
    </xf>
    <xf numFmtId="0" fontId="30" fillId="0" borderId="3">
      <alignment horizontal="center" vertical="center" wrapText="1"/>
      <protection/>
    </xf>
    <xf numFmtId="49" fontId="3" fillId="0" borderId="3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5" applyNumberFormat="0" applyAlignment="0" applyProtection="0"/>
    <xf numFmtId="0" fontId="32" fillId="27" borderId="6" applyNumberFormat="0" applyAlignment="0" applyProtection="0"/>
    <xf numFmtId="0" fontId="33" fillId="27" borderId="5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8" borderId="11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33" borderId="0" xfId="0" applyFont="1" applyFill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 wrapText="1"/>
    </xf>
    <xf numFmtId="4" fontId="5" fillId="33" borderId="14" xfId="0" applyNumberFormat="1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 vertical="top" shrinkToFit="1"/>
    </xf>
    <xf numFmtId="49" fontId="5" fillId="34" borderId="14" xfId="0" applyNumberFormat="1" applyFont="1" applyFill="1" applyBorder="1" applyAlignment="1">
      <alignment horizontal="left" vertical="top" shrinkToFit="1"/>
    </xf>
    <xf numFmtId="0" fontId="5" fillId="34" borderId="14" xfId="0" applyFont="1" applyFill="1" applyBorder="1" applyAlignment="1">
      <alignment horizontal="left" vertical="top" wrapText="1"/>
    </xf>
    <xf numFmtId="4" fontId="5" fillId="34" borderId="14" xfId="0" applyNumberFormat="1" applyFont="1" applyFill="1" applyBorder="1" applyAlignment="1">
      <alignment horizontal="left" vertical="top"/>
    </xf>
    <xf numFmtId="0" fontId="5" fillId="34" borderId="14" xfId="0" applyFont="1" applyFill="1" applyBorder="1" applyAlignment="1">
      <alignment horizontal="left" vertical="top" shrinkToFit="1"/>
    </xf>
    <xf numFmtId="0" fontId="5" fillId="34" borderId="14" xfId="0" applyFont="1" applyFill="1" applyBorder="1" applyAlignment="1">
      <alignment horizontal="left" vertical="top" wrapText="1" shrinkToFit="1"/>
    </xf>
    <xf numFmtId="49" fontId="5" fillId="34" borderId="14" xfId="0" applyNumberFormat="1" applyFont="1" applyFill="1" applyBorder="1" applyAlignment="1">
      <alignment horizontal="left" vertical="top" wrapText="1" shrinkToFit="1"/>
    </xf>
    <xf numFmtId="49" fontId="5" fillId="0" borderId="14" xfId="37" applyNumberFormat="1" applyFont="1" applyBorder="1" applyAlignment="1" applyProtection="1">
      <alignment horizontal="left" vertical="top"/>
      <protection/>
    </xf>
    <xf numFmtId="0" fontId="5" fillId="0" borderId="14" xfId="34" applyNumberFormat="1" applyFont="1" applyBorder="1" applyAlignment="1" applyProtection="1">
      <alignment horizontal="left" vertical="top" wrapText="1"/>
      <protection/>
    </xf>
    <xf numFmtId="0" fontId="5" fillId="0" borderId="0" xfId="34" applyNumberFormat="1" applyFont="1" applyBorder="1" applyAlignment="1" applyProtection="1">
      <alignment horizontal="left" vertical="top" wrapText="1"/>
      <protection/>
    </xf>
    <xf numFmtId="2" fontId="5" fillId="0" borderId="14" xfId="34" applyNumberFormat="1" applyFont="1" applyBorder="1" applyAlignment="1" applyProtection="1">
      <alignment horizontal="left" vertical="top" wrapText="1"/>
      <protection/>
    </xf>
    <xf numFmtId="4" fontId="5" fillId="0" borderId="14" xfId="34" applyNumberFormat="1" applyFont="1" applyBorder="1" applyAlignment="1" applyProtection="1">
      <alignment horizontal="left" vertical="top" wrapText="1"/>
      <protection/>
    </xf>
    <xf numFmtId="49" fontId="46" fillId="0" borderId="15" xfId="37" applyNumberFormat="1" applyFont="1" applyBorder="1" applyAlignment="1" applyProtection="1">
      <alignment horizontal="left" vertical="top"/>
      <protection/>
    </xf>
    <xf numFmtId="49" fontId="46" fillId="0" borderId="3" xfId="37" applyNumberFormat="1" applyFont="1" applyAlignment="1" applyProtection="1">
      <alignment horizontal="left" vertical="top"/>
      <protection/>
    </xf>
    <xf numFmtId="0" fontId="46" fillId="0" borderId="16" xfId="34" applyNumberFormat="1" applyFont="1" applyBorder="1" applyAlignment="1" applyProtection="1">
      <alignment vertical="top" wrapText="1"/>
      <protection/>
    </xf>
    <xf numFmtId="4" fontId="5" fillId="33" borderId="14" xfId="0" applyNumberFormat="1" applyFont="1" applyFill="1" applyBorder="1" applyAlignment="1">
      <alignment horizontal="left" vertical="top" wrapText="1"/>
    </xf>
    <xf numFmtId="49" fontId="46" fillId="0" borderId="14" xfId="37" applyNumberFormat="1" applyFont="1" applyBorder="1" applyAlignment="1" applyProtection="1">
      <alignment horizontal="left" vertical="top"/>
      <protection/>
    </xf>
    <xf numFmtId="0" fontId="46" fillId="0" borderId="14" xfId="34" applyNumberFormat="1" applyFont="1" applyBorder="1" applyAlignment="1" applyProtection="1">
      <alignment horizontal="left" vertical="top" wrapText="1"/>
      <protection/>
    </xf>
    <xf numFmtId="2" fontId="46" fillId="0" borderId="14" xfId="34" applyNumberFormat="1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4" fontId="5" fillId="0" borderId="14" xfId="0" applyNumberFormat="1" applyFont="1" applyBorder="1" applyAlignment="1">
      <alignment horizontal="left" vertical="top"/>
    </xf>
    <xf numFmtId="0" fontId="46" fillId="0" borderId="16" xfId="34" applyNumberFormat="1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>
      <alignment wrapText="1"/>
    </xf>
    <xf numFmtId="49" fontId="5" fillId="0" borderId="14" xfId="39" applyNumberFormat="1" applyFont="1" applyBorder="1" applyAlignment="1" applyProtection="1">
      <alignment horizontal="left" vertical="top"/>
      <protection/>
    </xf>
    <xf numFmtId="0" fontId="5" fillId="0" borderId="14" xfId="33" applyNumberFormat="1" applyFont="1" applyBorder="1" applyAlignment="1" applyProtection="1">
      <alignment horizontal="left" vertical="top" wrapText="1"/>
      <protection/>
    </xf>
    <xf numFmtId="0" fontId="46" fillId="0" borderId="17" xfId="34" applyNumberFormat="1" applyFont="1" applyBorder="1" applyAlignment="1" applyProtection="1">
      <alignment vertical="top" wrapText="1"/>
      <protection/>
    </xf>
    <xf numFmtId="49" fontId="46" fillId="0" borderId="15" xfId="37" applyNumberFormat="1" applyFont="1" applyBorder="1" applyAlignment="1" applyProtection="1">
      <alignment horizontal="left"/>
      <protection/>
    </xf>
    <xf numFmtId="0" fontId="5" fillId="0" borderId="18" xfId="0" applyFont="1" applyBorder="1" applyAlignment="1">
      <alignment horizontal="left" vertical="top" wrapText="1"/>
    </xf>
    <xf numFmtId="49" fontId="46" fillId="0" borderId="16" xfId="37" applyNumberFormat="1" applyFont="1" applyBorder="1" applyAlignment="1" applyProtection="1">
      <alignment horizontal="left"/>
      <protection/>
    </xf>
    <xf numFmtId="0" fontId="5" fillId="0" borderId="14" xfId="0" applyFont="1" applyBorder="1" applyAlignment="1">
      <alignment vertical="center" wrapText="1"/>
    </xf>
    <xf numFmtId="4" fontId="5" fillId="33" borderId="19" xfId="0" applyNumberFormat="1" applyFont="1" applyFill="1" applyBorder="1" applyAlignment="1">
      <alignment horizontal="left" vertical="top"/>
    </xf>
    <xf numFmtId="0" fontId="5" fillId="0" borderId="2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14" xfId="34" applyNumberFormat="1" applyFont="1" applyBorder="1" applyAlignment="1" applyProtection="1">
      <alignment vertical="top" wrapText="1"/>
      <protection/>
    </xf>
    <xf numFmtId="4" fontId="46" fillId="0" borderId="14" xfId="34" applyNumberFormat="1" applyFont="1" applyBorder="1" applyAlignment="1" applyProtection="1">
      <alignment horizontal="left" vertical="top" wrapText="1"/>
      <protection/>
    </xf>
    <xf numFmtId="10" fontId="5" fillId="33" borderId="14" xfId="0" applyNumberFormat="1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left" vertical="top"/>
    </xf>
    <xf numFmtId="9" fontId="5" fillId="33" borderId="14" xfId="64" applyFont="1" applyFill="1" applyBorder="1" applyAlignment="1">
      <alignment horizontal="center" vertical="top"/>
    </xf>
    <xf numFmtId="4" fontId="5" fillId="0" borderId="14" xfId="0" applyNumberFormat="1" applyFont="1" applyFill="1" applyBorder="1" applyAlignment="1">
      <alignment horizontal="left" vertical="top"/>
    </xf>
    <xf numFmtId="4" fontId="6" fillId="33" borderId="14" xfId="0" applyNumberFormat="1" applyFont="1" applyFill="1" applyBorder="1" applyAlignment="1">
      <alignment horizontal="left" vertical="top"/>
    </xf>
    <xf numFmtId="10" fontId="6" fillId="33" borderId="1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/>
    </xf>
    <xf numFmtId="0" fontId="6" fillId="33" borderId="20" xfId="0" applyFont="1" applyFill="1" applyBorder="1" applyAlignment="1">
      <alignment horizontal="left" vertical="top"/>
    </xf>
    <xf numFmtId="0" fontId="46" fillId="0" borderId="3" xfId="35" applyNumberFormat="1" applyFont="1" applyFill="1" applyAlignment="1" applyProtection="1">
      <alignment horizontal="center" vertical="center" wrapText="1"/>
      <protection/>
    </xf>
    <xf numFmtId="0" fontId="46" fillId="0" borderId="3" xfId="35" applyFont="1" applyFill="1" applyAlignment="1">
      <alignment horizontal="center" vertical="center" wrapText="1"/>
      <protection/>
    </xf>
    <xf numFmtId="0" fontId="46" fillId="0" borderId="3" xfId="38" applyNumberFormat="1" applyFont="1" applyFill="1" applyAlignment="1" applyProtection="1">
      <alignment horizontal="center" vertical="center" wrapText="1"/>
      <protection/>
    </xf>
    <xf numFmtId="0" fontId="46" fillId="0" borderId="3" xfId="38" applyFont="1" applyFill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43" xfId="35"/>
    <cellStyle name="xl44" xfId="36"/>
    <cellStyle name="xl52" xfId="37"/>
    <cellStyle name="xl53" xfId="38"/>
    <cellStyle name="xl5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3"/>
  <sheetViews>
    <sheetView tabSelected="1" zoomScalePageLayoutView="0" workbookViewId="0" topLeftCell="A1">
      <selection activeCell="D4" sqref="D4:D5"/>
    </sheetView>
  </sheetViews>
  <sheetFormatPr defaultColWidth="9.140625" defaultRowHeight="12.75"/>
  <cols>
    <col min="1" max="1" width="26.8515625" style="1" customWidth="1"/>
    <col min="2" max="2" width="57.8515625" style="1" customWidth="1"/>
    <col min="3" max="3" width="14.57421875" style="1" customWidth="1"/>
    <col min="4" max="4" width="15.8515625" style="1" customWidth="1"/>
    <col min="5" max="5" width="11.57421875" style="1" customWidth="1"/>
    <col min="6" max="16384" width="9.140625" style="1" customWidth="1"/>
  </cols>
  <sheetData>
    <row r="1" spans="2:5" ht="51.75" customHeight="1">
      <c r="B1" s="2"/>
      <c r="C1" s="54" t="s">
        <v>314</v>
      </c>
      <c r="D1" s="54"/>
      <c r="E1" s="54"/>
    </row>
    <row r="2" spans="1:5" s="41" customFormat="1" ht="39.75" customHeight="1">
      <c r="A2" s="61" t="s">
        <v>313</v>
      </c>
      <c r="B2" s="61"/>
      <c r="C2" s="61"/>
      <c r="D2" s="61"/>
      <c r="E2" s="61"/>
    </row>
    <row r="3" spans="1:3" ht="12.75">
      <c r="A3" s="3" t="s">
        <v>0</v>
      </c>
      <c r="B3" s="3"/>
      <c r="C3" s="3"/>
    </row>
    <row r="4" spans="1:5" s="43" customFormat="1" ht="15" customHeight="1">
      <c r="A4" s="62" t="s">
        <v>215</v>
      </c>
      <c r="B4" s="53" t="s">
        <v>214</v>
      </c>
      <c r="C4" s="57" t="s">
        <v>217</v>
      </c>
      <c r="D4" s="59" t="s">
        <v>312</v>
      </c>
      <c r="E4" s="59" t="s">
        <v>216</v>
      </c>
    </row>
    <row r="5" spans="1:5" s="43" customFormat="1" ht="38.25" customHeight="1">
      <c r="A5" s="63"/>
      <c r="B5" s="53"/>
      <c r="C5" s="58"/>
      <c r="D5" s="60"/>
      <c r="E5" s="60"/>
    </row>
    <row r="6" spans="1:5" s="43" customFormat="1" ht="12.75">
      <c r="A6" s="42">
        <v>1</v>
      </c>
      <c r="B6" s="42">
        <v>2</v>
      </c>
      <c r="C6" s="42">
        <v>4</v>
      </c>
      <c r="D6" s="42">
        <v>5</v>
      </c>
      <c r="E6" s="42">
        <v>6</v>
      </c>
    </row>
    <row r="7" spans="1:5" ht="12.75">
      <c r="A7" s="4" t="s">
        <v>1</v>
      </c>
      <c r="B7" s="5" t="s">
        <v>30</v>
      </c>
      <c r="C7" s="6">
        <f>C8+C14+C24+C30+C46+C57+C70+C77+C38+C64+C107</f>
        <v>88654053</v>
      </c>
      <c r="D7" s="6">
        <f>D8+D14+D24+D30+D46+D57+D70+D77+D38+D64+D107+D43</f>
        <v>55738189.169999994</v>
      </c>
      <c r="E7" s="46">
        <f aca="true" t="shared" si="0" ref="E7:E74">D7/C7</f>
        <v>0.628715634354585</v>
      </c>
    </row>
    <row r="8" spans="1:5" ht="12.75">
      <c r="A8" s="4" t="s">
        <v>2</v>
      </c>
      <c r="B8" s="5" t="s">
        <v>3</v>
      </c>
      <c r="C8" s="6">
        <f>C9</f>
        <v>58036453</v>
      </c>
      <c r="D8" s="6">
        <f>D9</f>
        <v>43695428.18</v>
      </c>
      <c r="E8" s="46">
        <f t="shared" si="0"/>
        <v>0.7528962560823625</v>
      </c>
    </row>
    <row r="9" spans="1:5" ht="12.75">
      <c r="A9" s="4" t="s">
        <v>4</v>
      </c>
      <c r="B9" s="5" t="s">
        <v>5</v>
      </c>
      <c r="C9" s="6">
        <f>C10+C11+C12+C13</f>
        <v>58036453</v>
      </c>
      <c r="D9" s="6">
        <f>D10+D11+D12+D13</f>
        <v>43695428.18</v>
      </c>
      <c r="E9" s="46">
        <f t="shared" si="0"/>
        <v>0.7528962560823625</v>
      </c>
    </row>
    <row r="10" spans="1:5" ht="63.75">
      <c r="A10" s="4" t="s">
        <v>6</v>
      </c>
      <c r="B10" s="5" t="s">
        <v>162</v>
      </c>
      <c r="C10" s="6">
        <v>57524853</v>
      </c>
      <c r="D10" s="6">
        <v>43211630.5</v>
      </c>
      <c r="E10" s="46">
        <f>D10/C10</f>
        <v>0.7511819369620988</v>
      </c>
    </row>
    <row r="11" spans="1:5" ht="89.25">
      <c r="A11" s="7" t="s">
        <v>137</v>
      </c>
      <c r="B11" s="5" t="s">
        <v>112</v>
      </c>
      <c r="C11" s="6">
        <v>7000</v>
      </c>
      <c r="D11" s="6">
        <v>3701.14</v>
      </c>
      <c r="E11" s="46">
        <f t="shared" si="0"/>
        <v>0.5287342857142857</v>
      </c>
    </row>
    <row r="12" spans="1:5" ht="38.25">
      <c r="A12" s="7" t="s">
        <v>138</v>
      </c>
      <c r="B12" s="5" t="s">
        <v>113</v>
      </c>
      <c r="C12" s="6">
        <v>500000</v>
      </c>
      <c r="D12" s="6">
        <v>472820.49</v>
      </c>
      <c r="E12" s="46">
        <f t="shared" si="0"/>
        <v>0.94564098</v>
      </c>
    </row>
    <row r="13" spans="1:5" ht="76.5">
      <c r="A13" s="7" t="s">
        <v>139</v>
      </c>
      <c r="B13" s="5" t="s">
        <v>114</v>
      </c>
      <c r="C13" s="6">
        <v>4600</v>
      </c>
      <c r="D13" s="6">
        <v>7276.05</v>
      </c>
      <c r="E13" s="46">
        <f t="shared" si="0"/>
        <v>1.58175</v>
      </c>
    </row>
    <row r="14" spans="1:5" ht="30.75" customHeight="1">
      <c r="A14" s="8" t="s">
        <v>140</v>
      </c>
      <c r="B14" s="9" t="s">
        <v>42</v>
      </c>
      <c r="C14" s="10">
        <f>C15</f>
        <v>1943300</v>
      </c>
      <c r="D14" s="10">
        <f>D15</f>
        <v>1440989.5899999999</v>
      </c>
      <c r="E14" s="46">
        <f t="shared" si="0"/>
        <v>0.7415167961714608</v>
      </c>
    </row>
    <row r="15" spans="1:5" ht="25.5">
      <c r="A15" s="8" t="s">
        <v>43</v>
      </c>
      <c r="B15" s="9" t="s">
        <v>44</v>
      </c>
      <c r="C15" s="10">
        <f>C16+C18+C20+C22</f>
        <v>1943300</v>
      </c>
      <c r="D15" s="10">
        <f>D16+D18+D20+D22</f>
        <v>1440989.5899999999</v>
      </c>
      <c r="E15" s="46">
        <f t="shared" si="0"/>
        <v>0.7415167961714608</v>
      </c>
    </row>
    <row r="16" spans="1:5" ht="51">
      <c r="A16" s="11" t="s">
        <v>45</v>
      </c>
      <c r="B16" s="9" t="s">
        <v>46</v>
      </c>
      <c r="C16" s="10">
        <f>C17</f>
        <v>892300</v>
      </c>
      <c r="D16" s="10">
        <f>D17</f>
        <v>653592.23</v>
      </c>
      <c r="E16" s="46">
        <f t="shared" si="0"/>
        <v>0.7324803653479771</v>
      </c>
    </row>
    <row r="17" spans="1:5" ht="89.25">
      <c r="A17" s="12" t="s">
        <v>163</v>
      </c>
      <c r="B17" s="9" t="s">
        <v>164</v>
      </c>
      <c r="C17" s="10">
        <v>892300</v>
      </c>
      <c r="D17" s="10">
        <v>653592.23</v>
      </c>
      <c r="E17" s="46">
        <f t="shared" si="0"/>
        <v>0.7324803653479771</v>
      </c>
    </row>
    <row r="18" spans="1:5" ht="63.75">
      <c r="A18" s="8" t="s">
        <v>141</v>
      </c>
      <c r="B18" s="9" t="s">
        <v>47</v>
      </c>
      <c r="C18" s="10">
        <f>C19</f>
        <v>5100</v>
      </c>
      <c r="D18" s="10">
        <f>D19</f>
        <v>4671.66</v>
      </c>
      <c r="E18" s="46">
        <f t="shared" si="0"/>
        <v>0.9160117647058823</v>
      </c>
    </row>
    <row r="19" spans="1:5" ht="102">
      <c r="A19" s="8" t="s">
        <v>165</v>
      </c>
      <c r="B19" s="9" t="s">
        <v>166</v>
      </c>
      <c r="C19" s="10">
        <v>5100</v>
      </c>
      <c r="D19" s="10">
        <v>4671.66</v>
      </c>
      <c r="E19" s="46">
        <f t="shared" si="0"/>
        <v>0.9160117647058823</v>
      </c>
    </row>
    <row r="20" spans="1:5" ht="51">
      <c r="A20" s="8" t="s">
        <v>167</v>
      </c>
      <c r="B20" s="9" t="s">
        <v>48</v>
      </c>
      <c r="C20" s="10">
        <f>C21</f>
        <v>1173700</v>
      </c>
      <c r="D20" s="10">
        <f>D21</f>
        <v>898107.78</v>
      </c>
      <c r="E20" s="46">
        <f t="shared" si="0"/>
        <v>0.7651936440316947</v>
      </c>
    </row>
    <row r="21" spans="1:5" ht="89.25">
      <c r="A21" s="8" t="s">
        <v>168</v>
      </c>
      <c r="B21" s="9" t="s">
        <v>169</v>
      </c>
      <c r="C21" s="10">
        <v>1173700</v>
      </c>
      <c r="D21" s="10">
        <v>898107.78</v>
      </c>
      <c r="E21" s="46">
        <f t="shared" si="0"/>
        <v>0.7651936440316947</v>
      </c>
    </row>
    <row r="22" spans="1:5" ht="51">
      <c r="A22" s="8" t="s">
        <v>170</v>
      </c>
      <c r="B22" s="9" t="s">
        <v>49</v>
      </c>
      <c r="C22" s="10">
        <f>C23</f>
        <v>-127800</v>
      </c>
      <c r="D22" s="10">
        <f>D23</f>
        <v>-115382.08</v>
      </c>
      <c r="E22" s="46">
        <f t="shared" si="0"/>
        <v>0.9028331768388107</v>
      </c>
    </row>
    <row r="23" spans="1:5" ht="89.25">
      <c r="A23" s="13" t="s">
        <v>171</v>
      </c>
      <c r="B23" s="9" t="s">
        <v>172</v>
      </c>
      <c r="C23" s="10">
        <v>-127800</v>
      </c>
      <c r="D23" s="10">
        <v>-115382.08</v>
      </c>
      <c r="E23" s="46">
        <f t="shared" si="0"/>
        <v>0.9028331768388107</v>
      </c>
    </row>
    <row r="24" spans="1:5" ht="12.75">
      <c r="A24" s="8" t="s">
        <v>142</v>
      </c>
      <c r="B24" s="9" t="s">
        <v>115</v>
      </c>
      <c r="C24" s="10">
        <f>C25+C28</f>
        <v>2727000</v>
      </c>
      <c r="D24" s="10">
        <f>D25+D28</f>
        <v>1037863.5</v>
      </c>
      <c r="E24" s="46">
        <f t="shared" si="0"/>
        <v>0.38058800880088006</v>
      </c>
    </row>
    <row r="25" spans="1:5" ht="12.75">
      <c r="A25" s="4" t="s">
        <v>143</v>
      </c>
      <c r="B25" s="5" t="s">
        <v>7</v>
      </c>
      <c r="C25" s="6">
        <f>C26+C27</f>
        <v>562000</v>
      </c>
      <c r="D25" s="6">
        <f>D26+D27</f>
        <v>522028.42</v>
      </c>
      <c r="E25" s="46">
        <f t="shared" si="0"/>
        <v>0.9288761921708185</v>
      </c>
    </row>
    <row r="26" spans="1:5" ht="12.75">
      <c r="A26" s="4" t="s">
        <v>144</v>
      </c>
      <c r="B26" s="5" t="s">
        <v>7</v>
      </c>
      <c r="C26" s="6">
        <v>562000</v>
      </c>
      <c r="D26" s="6">
        <v>527035.83</v>
      </c>
      <c r="E26" s="46">
        <f t="shared" si="0"/>
        <v>0.9377861743772241</v>
      </c>
    </row>
    <row r="27" spans="1:5" ht="25.5">
      <c r="A27" s="4" t="s">
        <v>145</v>
      </c>
      <c r="B27" s="5" t="s">
        <v>104</v>
      </c>
      <c r="C27" s="6">
        <v>0</v>
      </c>
      <c r="D27" s="6">
        <v>-5007.41</v>
      </c>
      <c r="E27" s="48" t="e">
        <f t="shared" si="0"/>
        <v>#DIV/0!</v>
      </c>
    </row>
    <row r="28" spans="1:5" ht="25.5">
      <c r="A28" s="8" t="s">
        <v>146</v>
      </c>
      <c r="B28" s="5" t="s">
        <v>41</v>
      </c>
      <c r="C28" s="6">
        <f>C29</f>
        <v>2165000</v>
      </c>
      <c r="D28" s="6">
        <f>D29</f>
        <v>515835.08</v>
      </c>
      <c r="E28" s="46">
        <f t="shared" si="0"/>
        <v>0.23826100692840646</v>
      </c>
    </row>
    <row r="29" spans="1:5" ht="33.75" customHeight="1">
      <c r="A29" s="8" t="s">
        <v>147</v>
      </c>
      <c r="B29" s="5" t="s">
        <v>40</v>
      </c>
      <c r="C29" s="6">
        <v>2165000</v>
      </c>
      <c r="D29" s="6">
        <v>515835.08</v>
      </c>
      <c r="E29" s="46">
        <f t="shared" si="0"/>
        <v>0.23826100692840646</v>
      </c>
    </row>
    <row r="30" spans="1:5" ht="12.75">
      <c r="A30" s="4" t="s">
        <v>8</v>
      </c>
      <c r="B30" s="5" t="s">
        <v>9</v>
      </c>
      <c r="C30" s="6">
        <f>C31+C33</f>
        <v>17978000</v>
      </c>
      <c r="D30" s="6">
        <f>D31+D33</f>
        <v>7159823.369999999</v>
      </c>
      <c r="E30" s="46">
        <f t="shared" si="0"/>
        <v>0.39825472076982976</v>
      </c>
    </row>
    <row r="31" spans="1:5" ht="12.75">
      <c r="A31" s="4" t="s">
        <v>10</v>
      </c>
      <c r="B31" s="5" t="s">
        <v>11</v>
      </c>
      <c r="C31" s="6">
        <f>C32</f>
        <v>6570000</v>
      </c>
      <c r="D31" s="6">
        <f>D32</f>
        <v>281383.23</v>
      </c>
      <c r="E31" s="46">
        <f t="shared" si="0"/>
        <v>0.042828497716894974</v>
      </c>
    </row>
    <row r="32" spans="1:5" ht="38.25">
      <c r="A32" s="4" t="s">
        <v>21</v>
      </c>
      <c r="B32" s="5" t="s">
        <v>22</v>
      </c>
      <c r="C32" s="6">
        <v>6570000</v>
      </c>
      <c r="D32" s="6">
        <v>281383.23</v>
      </c>
      <c r="E32" s="46">
        <f t="shared" si="0"/>
        <v>0.042828497716894974</v>
      </c>
    </row>
    <row r="33" spans="1:5" ht="12.75">
      <c r="A33" s="4" t="s">
        <v>12</v>
      </c>
      <c r="B33" s="5" t="s">
        <v>13</v>
      </c>
      <c r="C33" s="6">
        <f>C34+C36</f>
        <v>11408000</v>
      </c>
      <c r="D33" s="6">
        <f>D34+D36</f>
        <v>6878440.14</v>
      </c>
      <c r="E33" s="46">
        <f t="shared" si="0"/>
        <v>0.6029488201262272</v>
      </c>
    </row>
    <row r="34" spans="1:5" ht="12.75">
      <c r="A34" s="14" t="s">
        <v>61</v>
      </c>
      <c r="B34" s="15" t="s">
        <v>63</v>
      </c>
      <c r="C34" s="6">
        <f>C35</f>
        <v>9728000</v>
      </c>
      <c r="D34" s="6">
        <f>D35</f>
        <v>6734926.22</v>
      </c>
      <c r="E34" s="46">
        <f t="shared" si="0"/>
        <v>0.692323830180921</v>
      </c>
    </row>
    <row r="35" spans="1:5" ht="25.5">
      <c r="A35" s="14" t="s">
        <v>62</v>
      </c>
      <c r="B35" s="15" t="s">
        <v>59</v>
      </c>
      <c r="C35" s="6">
        <v>9728000</v>
      </c>
      <c r="D35" s="6">
        <v>6734926.22</v>
      </c>
      <c r="E35" s="46">
        <f t="shared" si="0"/>
        <v>0.692323830180921</v>
      </c>
    </row>
    <row r="36" spans="1:5" ht="12.75">
      <c r="A36" s="14" t="s">
        <v>56</v>
      </c>
      <c r="B36" s="15" t="s">
        <v>58</v>
      </c>
      <c r="C36" s="6">
        <f>C37</f>
        <v>1680000</v>
      </c>
      <c r="D36" s="6">
        <f>D37</f>
        <v>143513.92</v>
      </c>
      <c r="E36" s="46">
        <f t="shared" si="0"/>
        <v>0.0854249523809524</v>
      </c>
    </row>
    <row r="37" spans="1:5" ht="25.5">
      <c r="A37" s="14" t="s">
        <v>57</v>
      </c>
      <c r="B37" s="15" t="s">
        <v>60</v>
      </c>
      <c r="C37" s="6">
        <v>1680000</v>
      </c>
      <c r="D37" s="6">
        <v>143513.92</v>
      </c>
      <c r="E37" s="46">
        <f t="shared" si="0"/>
        <v>0.0854249523809524</v>
      </c>
    </row>
    <row r="38" spans="1:5" ht="15.75" customHeight="1">
      <c r="A38" s="14" t="s">
        <v>50</v>
      </c>
      <c r="B38" s="15" t="s">
        <v>53</v>
      </c>
      <c r="C38" s="6">
        <f>C39+C42</f>
        <v>60000</v>
      </c>
      <c r="D38" s="6">
        <f>D39+D42</f>
        <v>45727</v>
      </c>
      <c r="E38" s="46">
        <f t="shared" si="0"/>
        <v>0.7621166666666667</v>
      </c>
    </row>
    <row r="39" spans="1:5" ht="25.5">
      <c r="A39" s="14" t="s">
        <v>51</v>
      </c>
      <c r="B39" s="15" t="s">
        <v>54</v>
      </c>
      <c r="C39" s="6">
        <f>C40</f>
        <v>60000</v>
      </c>
      <c r="D39" s="6">
        <f>D40</f>
        <v>45727</v>
      </c>
      <c r="E39" s="46">
        <f t="shared" si="0"/>
        <v>0.7621166666666667</v>
      </c>
    </row>
    <row r="40" spans="1:5" ht="38.25">
      <c r="A40" s="14" t="s">
        <v>52</v>
      </c>
      <c r="B40" s="15" t="s">
        <v>55</v>
      </c>
      <c r="C40" s="6">
        <v>60000</v>
      </c>
      <c r="D40" s="6">
        <v>45727</v>
      </c>
      <c r="E40" s="46">
        <f t="shared" si="0"/>
        <v>0.7621166666666667</v>
      </c>
    </row>
    <row r="41" spans="1:5" ht="25.5">
      <c r="A41" s="14" t="s">
        <v>218</v>
      </c>
      <c r="B41" s="15" t="s">
        <v>219</v>
      </c>
      <c r="C41" s="6">
        <f>C42</f>
        <v>0</v>
      </c>
      <c r="D41" s="6">
        <f>D42</f>
        <v>0</v>
      </c>
      <c r="E41" s="46" t="e">
        <f t="shared" si="0"/>
        <v>#DIV/0!</v>
      </c>
    </row>
    <row r="42" spans="1:5" ht="25.5">
      <c r="A42" s="14" t="s">
        <v>148</v>
      </c>
      <c r="B42" s="15" t="s">
        <v>107</v>
      </c>
      <c r="C42" s="6">
        <v>0</v>
      </c>
      <c r="D42" s="6">
        <v>0</v>
      </c>
      <c r="E42" s="46" t="e">
        <f t="shared" si="0"/>
        <v>#DIV/0!</v>
      </c>
    </row>
    <row r="43" spans="1:5" ht="25.5">
      <c r="A43" s="14" t="s">
        <v>201</v>
      </c>
      <c r="B43" s="16" t="s">
        <v>111</v>
      </c>
      <c r="C43" s="17">
        <f>C44</f>
        <v>0</v>
      </c>
      <c r="D43" s="18">
        <f>D44</f>
        <v>-13062.88</v>
      </c>
      <c r="E43" s="46" t="e">
        <f t="shared" si="0"/>
        <v>#DIV/0!</v>
      </c>
    </row>
    <row r="44" spans="1:5" ht="25.5">
      <c r="A44" s="19" t="s">
        <v>202</v>
      </c>
      <c r="B44" s="15" t="s">
        <v>116</v>
      </c>
      <c r="C44" s="17">
        <f>C45</f>
        <v>0</v>
      </c>
      <c r="D44" s="18">
        <f>D45</f>
        <v>-13062.88</v>
      </c>
      <c r="E44" s="46" t="e">
        <f t="shared" si="0"/>
        <v>#DIV/0!</v>
      </c>
    </row>
    <row r="45" spans="1:5" ht="25.5">
      <c r="A45" s="19" t="s">
        <v>203</v>
      </c>
      <c r="B45" s="15" t="s">
        <v>116</v>
      </c>
      <c r="C45" s="17">
        <v>0</v>
      </c>
      <c r="D45" s="18">
        <v>-13062.88</v>
      </c>
      <c r="E45" s="46" t="e">
        <f t="shared" si="0"/>
        <v>#DIV/0!</v>
      </c>
    </row>
    <row r="46" spans="1:5" ht="27" customHeight="1">
      <c r="A46" s="4" t="s">
        <v>14</v>
      </c>
      <c r="B46" s="5" t="s">
        <v>15</v>
      </c>
      <c r="C46" s="6">
        <f>C47+C52+C55</f>
        <v>6669000</v>
      </c>
      <c r="D46" s="6">
        <f>D47+D52+D55</f>
        <v>3874984.1</v>
      </c>
      <c r="E46" s="46">
        <f t="shared" si="0"/>
        <v>0.5810442495126705</v>
      </c>
    </row>
    <row r="47" spans="1:5" ht="63.75">
      <c r="A47" s="4" t="s">
        <v>35</v>
      </c>
      <c r="B47" s="5" t="s">
        <v>23</v>
      </c>
      <c r="C47" s="6">
        <f>C48+C50</f>
        <v>5569000</v>
      </c>
      <c r="D47" s="6">
        <f>D48+D50</f>
        <v>3066878.24</v>
      </c>
      <c r="E47" s="46">
        <f t="shared" si="0"/>
        <v>0.5507053761896211</v>
      </c>
    </row>
    <row r="48" spans="1:5" ht="51">
      <c r="A48" s="4" t="s">
        <v>149</v>
      </c>
      <c r="B48" s="5" t="s">
        <v>26</v>
      </c>
      <c r="C48" s="6">
        <f>C49</f>
        <v>4000000</v>
      </c>
      <c r="D48" s="6">
        <f>D49</f>
        <v>2172305.54</v>
      </c>
      <c r="E48" s="46">
        <f t="shared" si="0"/>
        <v>0.543076385</v>
      </c>
    </row>
    <row r="49" spans="1:5" ht="63.75">
      <c r="A49" s="4" t="s">
        <v>150</v>
      </c>
      <c r="B49" s="5" t="s">
        <v>24</v>
      </c>
      <c r="C49" s="6">
        <v>4000000</v>
      </c>
      <c r="D49" s="6">
        <v>2172305.54</v>
      </c>
      <c r="E49" s="46">
        <f t="shared" si="0"/>
        <v>0.543076385</v>
      </c>
    </row>
    <row r="50" spans="1:5" ht="63.75">
      <c r="A50" s="4" t="s">
        <v>151</v>
      </c>
      <c r="B50" s="5" t="s">
        <v>27</v>
      </c>
      <c r="C50" s="6">
        <f>C51</f>
        <v>1569000</v>
      </c>
      <c r="D50" s="6">
        <f>D51</f>
        <v>894572.7</v>
      </c>
      <c r="E50" s="46">
        <f t="shared" si="0"/>
        <v>0.5701546845124282</v>
      </c>
    </row>
    <row r="51" spans="1:5" ht="51">
      <c r="A51" s="4" t="s">
        <v>152</v>
      </c>
      <c r="B51" s="5" t="s">
        <v>25</v>
      </c>
      <c r="C51" s="6">
        <v>1569000</v>
      </c>
      <c r="D51" s="6">
        <v>894572.7</v>
      </c>
      <c r="E51" s="46">
        <f t="shared" si="0"/>
        <v>0.5701546845124282</v>
      </c>
    </row>
    <row r="52" spans="1:5" ht="63.75">
      <c r="A52" s="5" t="s">
        <v>208</v>
      </c>
      <c r="B52" s="5" t="s">
        <v>209</v>
      </c>
      <c r="C52" s="6">
        <f>C53</f>
        <v>1100000</v>
      </c>
      <c r="D52" s="6">
        <f>D53</f>
        <v>566876.94</v>
      </c>
      <c r="E52" s="46">
        <f t="shared" si="0"/>
        <v>0.5153426727272726</v>
      </c>
    </row>
    <row r="53" spans="1:5" ht="51">
      <c r="A53" s="4" t="s">
        <v>153</v>
      </c>
      <c r="B53" s="5" t="s">
        <v>34</v>
      </c>
      <c r="C53" s="6">
        <f>C54</f>
        <v>1100000</v>
      </c>
      <c r="D53" s="6">
        <f>D54</f>
        <v>566876.94</v>
      </c>
      <c r="E53" s="46">
        <f t="shared" si="0"/>
        <v>0.5153426727272726</v>
      </c>
    </row>
    <row r="54" spans="1:5" ht="51">
      <c r="A54" s="4" t="s">
        <v>154</v>
      </c>
      <c r="B54" s="5" t="s">
        <v>34</v>
      </c>
      <c r="C54" s="6">
        <v>1100000</v>
      </c>
      <c r="D54" s="6">
        <v>566876.94</v>
      </c>
      <c r="E54" s="46">
        <f t="shared" si="0"/>
        <v>0.5153426727272726</v>
      </c>
    </row>
    <row r="55" spans="1:5" ht="76.5">
      <c r="A55" s="4" t="s">
        <v>270</v>
      </c>
      <c r="B55" s="5" t="s">
        <v>271</v>
      </c>
      <c r="C55" s="6">
        <f>C56</f>
        <v>0</v>
      </c>
      <c r="D55" s="6">
        <f>D56</f>
        <v>241228.92</v>
      </c>
      <c r="E55" s="46" t="e">
        <f t="shared" si="0"/>
        <v>#DIV/0!</v>
      </c>
    </row>
    <row r="56" spans="1:5" ht="76.5">
      <c r="A56" s="4" t="s">
        <v>273</v>
      </c>
      <c r="B56" s="5" t="s">
        <v>272</v>
      </c>
      <c r="C56" s="6">
        <v>0</v>
      </c>
      <c r="D56" s="6">
        <v>241228.92</v>
      </c>
      <c r="E56" s="46" t="e">
        <f t="shared" si="0"/>
        <v>#DIV/0!</v>
      </c>
    </row>
    <row r="57" spans="1:5" ht="12.75">
      <c r="A57" s="4" t="s">
        <v>16</v>
      </c>
      <c r="B57" s="5" t="s">
        <v>17</v>
      </c>
      <c r="C57" s="6">
        <f>C58</f>
        <v>521200</v>
      </c>
      <c r="D57" s="6">
        <f>D58</f>
        <v>-2026201.0799999998</v>
      </c>
      <c r="E57" s="46">
        <f t="shared" si="0"/>
        <v>-3.887569224865694</v>
      </c>
    </row>
    <row r="58" spans="1:5" ht="12.75">
      <c r="A58" s="4" t="s">
        <v>36</v>
      </c>
      <c r="B58" s="4" t="s">
        <v>18</v>
      </c>
      <c r="C58" s="6">
        <f>C59+C60+C61</f>
        <v>521200</v>
      </c>
      <c r="D58" s="6">
        <f>D59+D60+D61</f>
        <v>-2026201.0799999998</v>
      </c>
      <c r="E58" s="46">
        <f t="shared" si="0"/>
        <v>-3.887569224865694</v>
      </c>
    </row>
    <row r="59" spans="1:5" ht="25.5">
      <c r="A59" s="4" t="s">
        <v>37</v>
      </c>
      <c r="B59" s="5" t="s">
        <v>71</v>
      </c>
      <c r="C59" s="6">
        <v>9720</v>
      </c>
      <c r="D59" s="6">
        <v>-2029408.38</v>
      </c>
      <c r="E59" s="46">
        <f t="shared" si="0"/>
        <v>-208.78687037037037</v>
      </c>
    </row>
    <row r="60" spans="1:5" ht="12.75">
      <c r="A60" s="4" t="s">
        <v>38</v>
      </c>
      <c r="B60" s="5" t="s">
        <v>69</v>
      </c>
      <c r="C60" s="6">
        <v>271380</v>
      </c>
      <c r="D60" s="6">
        <v>2857.49</v>
      </c>
      <c r="E60" s="46">
        <f t="shared" si="0"/>
        <v>0.010529478959392732</v>
      </c>
    </row>
    <row r="61" spans="1:5" ht="12.75">
      <c r="A61" s="4" t="s">
        <v>39</v>
      </c>
      <c r="B61" s="5" t="s">
        <v>70</v>
      </c>
      <c r="C61" s="6">
        <f>C62+C63</f>
        <v>240100</v>
      </c>
      <c r="D61" s="6">
        <f>D62+D63</f>
        <v>349.81</v>
      </c>
      <c r="E61" s="46">
        <f t="shared" si="0"/>
        <v>0.0014569346105789255</v>
      </c>
    </row>
    <row r="62" spans="1:5" ht="12.75">
      <c r="A62" s="4" t="s">
        <v>121</v>
      </c>
      <c r="B62" s="5" t="s">
        <v>122</v>
      </c>
      <c r="C62" s="6">
        <v>16300</v>
      </c>
      <c r="D62" s="6">
        <v>349.81</v>
      </c>
      <c r="E62" s="46">
        <f t="shared" si="0"/>
        <v>0.021460736196319018</v>
      </c>
    </row>
    <row r="63" spans="1:5" ht="12.75">
      <c r="A63" s="5" t="s">
        <v>220</v>
      </c>
      <c r="B63" s="5" t="s">
        <v>173</v>
      </c>
      <c r="C63" s="6">
        <v>223800</v>
      </c>
      <c r="D63" s="6">
        <v>0</v>
      </c>
      <c r="E63" s="46">
        <f t="shared" si="0"/>
        <v>0</v>
      </c>
    </row>
    <row r="64" spans="1:5" ht="25.5">
      <c r="A64" s="19" t="s">
        <v>292</v>
      </c>
      <c r="B64" s="33" t="s">
        <v>97</v>
      </c>
      <c r="C64" s="22">
        <f>C65</f>
        <v>0</v>
      </c>
      <c r="D64" s="22">
        <f>D65</f>
        <v>18440.54</v>
      </c>
      <c r="E64" s="46" t="e">
        <f t="shared" si="0"/>
        <v>#DIV/0!</v>
      </c>
    </row>
    <row r="65" spans="1:5" ht="12.75">
      <c r="A65" s="20" t="s">
        <v>293</v>
      </c>
      <c r="B65" s="21" t="s">
        <v>98</v>
      </c>
      <c r="C65" s="22">
        <f>C68+C66</f>
        <v>0</v>
      </c>
      <c r="D65" s="22">
        <f>D68+D66</f>
        <v>18440.54</v>
      </c>
      <c r="E65" s="46" t="e">
        <f t="shared" si="0"/>
        <v>#DIV/0!</v>
      </c>
    </row>
    <row r="66" spans="1:5" ht="25.5">
      <c r="A66" s="20" t="s">
        <v>274</v>
      </c>
      <c r="B66" s="21" t="s">
        <v>275</v>
      </c>
      <c r="C66" s="22">
        <f>C67</f>
        <v>0</v>
      </c>
      <c r="D66" s="22">
        <f>D67</f>
        <v>18440.54</v>
      </c>
      <c r="E66" s="46" t="e">
        <f t="shared" si="0"/>
        <v>#DIV/0!</v>
      </c>
    </row>
    <row r="67" spans="1:5" ht="25.5">
      <c r="A67" s="20" t="s">
        <v>276</v>
      </c>
      <c r="B67" s="21" t="s">
        <v>277</v>
      </c>
      <c r="C67" s="22">
        <v>0</v>
      </c>
      <c r="D67" s="22">
        <v>18440.54</v>
      </c>
      <c r="E67" s="46" t="e">
        <f t="shared" si="0"/>
        <v>#DIV/0!</v>
      </c>
    </row>
    <row r="68" spans="1:5" ht="12.75">
      <c r="A68" s="20" t="s">
        <v>294</v>
      </c>
      <c r="B68" s="21" t="s">
        <v>99</v>
      </c>
      <c r="C68" s="22">
        <f>C69</f>
        <v>0</v>
      </c>
      <c r="D68" s="22">
        <f>D69</f>
        <v>0</v>
      </c>
      <c r="E68" s="46" t="e">
        <f t="shared" si="0"/>
        <v>#DIV/0!</v>
      </c>
    </row>
    <row r="69" spans="1:5" ht="12.75">
      <c r="A69" s="20" t="s">
        <v>295</v>
      </c>
      <c r="B69" s="21" t="s">
        <v>100</v>
      </c>
      <c r="C69" s="22">
        <v>0</v>
      </c>
      <c r="D69" s="22">
        <v>0</v>
      </c>
      <c r="E69" s="46" t="e">
        <f t="shared" si="0"/>
        <v>#DIV/0!</v>
      </c>
    </row>
    <row r="70" spans="1:5" ht="25.5">
      <c r="A70" s="5" t="s">
        <v>31</v>
      </c>
      <c r="B70" s="5" t="s">
        <v>32</v>
      </c>
      <c r="C70" s="6">
        <f>C74+C71</f>
        <v>259000</v>
      </c>
      <c r="D70" s="6">
        <f>D74+D71</f>
        <v>164296.32</v>
      </c>
      <c r="E70" s="46">
        <f t="shared" si="0"/>
        <v>0.6343487258687259</v>
      </c>
    </row>
    <row r="71" spans="1:5" ht="63.75">
      <c r="A71" s="23" t="s">
        <v>66</v>
      </c>
      <c r="B71" s="24" t="s">
        <v>105</v>
      </c>
      <c r="C71" s="6">
        <f>C72</f>
        <v>0</v>
      </c>
      <c r="D71" s="6">
        <f>D72</f>
        <v>0</v>
      </c>
      <c r="E71" s="46" t="e">
        <f t="shared" si="0"/>
        <v>#DIV/0!</v>
      </c>
    </row>
    <row r="72" spans="1:5" ht="76.5">
      <c r="A72" s="23" t="s">
        <v>67</v>
      </c>
      <c r="B72" s="24" t="s">
        <v>64</v>
      </c>
      <c r="C72" s="6">
        <f>C73</f>
        <v>0</v>
      </c>
      <c r="D72" s="6">
        <f>D73</f>
        <v>0</v>
      </c>
      <c r="E72" s="46" t="e">
        <f t="shared" si="0"/>
        <v>#DIV/0!</v>
      </c>
    </row>
    <row r="73" spans="1:5" ht="76.5">
      <c r="A73" s="23" t="s">
        <v>68</v>
      </c>
      <c r="B73" s="24" t="s">
        <v>65</v>
      </c>
      <c r="C73" s="6">
        <v>0</v>
      </c>
      <c r="D73" s="6">
        <v>0</v>
      </c>
      <c r="E73" s="46" t="e">
        <f t="shared" si="0"/>
        <v>#DIV/0!</v>
      </c>
    </row>
    <row r="74" spans="1:5" ht="38.25">
      <c r="A74" s="5" t="s">
        <v>155</v>
      </c>
      <c r="B74" s="5" t="s">
        <v>33</v>
      </c>
      <c r="C74" s="22">
        <f>C75</f>
        <v>259000</v>
      </c>
      <c r="D74" s="22">
        <f>D75</f>
        <v>164296.32</v>
      </c>
      <c r="E74" s="46">
        <f t="shared" si="0"/>
        <v>0.6343487258687259</v>
      </c>
    </row>
    <row r="75" spans="1:5" ht="25.5">
      <c r="A75" s="5" t="s">
        <v>156</v>
      </c>
      <c r="B75" s="5" t="s">
        <v>28</v>
      </c>
      <c r="C75" s="22">
        <f>C76</f>
        <v>259000</v>
      </c>
      <c r="D75" s="22">
        <f>D76</f>
        <v>164296.32</v>
      </c>
      <c r="E75" s="46">
        <f aca="true" t="shared" si="1" ref="E75:E150">D75/C75</f>
        <v>0.6343487258687259</v>
      </c>
    </row>
    <row r="76" spans="1:5" ht="38.25">
      <c r="A76" s="5" t="s">
        <v>157</v>
      </c>
      <c r="B76" s="5" t="s">
        <v>29</v>
      </c>
      <c r="C76" s="22">
        <v>259000</v>
      </c>
      <c r="D76" s="22">
        <v>164296.32</v>
      </c>
      <c r="E76" s="46">
        <f t="shared" si="1"/>
        <v>0.6343487258687259</v>
      </c>
    </row>
    <row r="77" spans="1:5" ht="12.75">
      <c r="A77" s="4" t="s">
        <v>19</v>
      </c>
      <c r="B77" s="5" t="s">
        <v>20</v>
      </c>
      <c r="C77" s="6">
        <f>C78+C95+C101+C103+C98</f>
        <v>375100</v>
      </c>
      <c r="D77" s="6">
        <f>D78+D95+D103+D98</f>
        <v>276784.26</v>
      </c>
      <c r="E77" s="46">
        <f t="shared" si="1"/>
        <v>0.7378945881098374</v>
      </c>
    </row>
    <row r="78" spans="1:5" ht="25.5">
      <c r="A78" s="4" t="s">
        <v>174</v>
      </c>
      <c r="B78" s="5" t="s">
        <v>175</v>
      </c>
      <c r="C78" s="6">
        <f>C79+C81+C83+C85+C87+C89+C91+C93</f>
        <v>364100</v>
      </c>
      <c r="D78" s="6">
        <f>D79+D81+D83+D85+D87+D89+D91+D93</f>
        <v>87228.37</v>
      </c>
      <c r="E78" s="46">
        <f t="shared" si="1"/>
        <v>0.23957256248283437</v>
      </c>
    </row>
    <row r="79" spans="1:5" ht="38.25">
      <c r="A79" s="4" t="s">
        <v>176</v>
      </c>
      <c r="B79" s="5" t="s">
        <v>177</v>
      </c>
      <c r="C79" s="6">
        <f>C80</f>
        <v>1000</v>
      </c>
      <c r="D79" s="6">
        <f>D80</f>
        <v>1500</v>
      </c>
      <c r="E79" s="46">
        <f t="shared" si="1"/>
        <v>1.5</v>
      </c>
    </row>
    <row r="80" spans="1:5" ht="63.75">
      <c r="A80" s="4" t="s">
        <v>178</v>
      </c>
      <c r="B80" s="5" t="s">
        <v>221</v>
      </c>
      <c r="C80" s="6">
        <v>1000</v>
      </c>
      <c r="D80" s="6">
        <v>1500</v>
      </c>
      <c r="E80" s="46">
        <f t="shared" si="1"/>
        <v>1.5</v>
      </c>
    </row>
    <row r="81" spans="1:5" ht="63.75">
      <c r="A81" s="4" t="s">
        <v>179</v>
      </c>
      <c r="B81" s="24" t="s">
        <v>180</v>
      </c>
      <c r="C81" s="6">
        <f>C82</f>
        <v>1500</v>
      </c>
      <c r="D81" s="6">
        <f>D82</f>
        <v>7000</v>
      </c>
      <c r="E81" s="46">
        <f t="shared" si="1"/>
        <v>4.666666666666667</v>
      </c>
    </row>
    <row r="82" spans="1:5" ht="76.5">
      <c r="A82" s="4" t="s">
        <v>181</v>
      </c>
      <c r="B82" s="24" t="s">
        <v>182</v>
      </c>
      <c r="C82" s="6">
        <v>1500</v>
      </c>
      <c r="D82" s="6">
        <v>7000</v>
      </c>
      <c r="E82" s="46">
        <f t="shared" si="1"/>
        <v>4.666666666666667</v>
      </c>
    </row>
    <row r="83" spans="1:5" ht="51">
      <c r="A83" s="4" t="s">
        <v>183</v>
      </c>
      <c r="B83" s="24" t="s">
        <v>184</v>
      </c>
      <c r="C83" s="6">
        <f>C84</f>
        <v>1000</v>
      </c>
      <c r="D83" s="6">
        <f>D84</f>
        <v>3000</v>
      </c>
      <c r="E83" s="46">
        <f t="shared" si="1"/>
        <v>3</v>
      </c>
    </row>
    <row r="84" spans="1:5" ht="63.75">
      <c r="A84" s="4" t="s">
        <v>185</v>
      </c>
      <c r="B84" s="24" t="s">
        <v>186</v>
      </c>
      <c r="C84" s="45">
        <v>1000</v>
      </c>
      <c r="D84" s="25">
        <v>3000</v>
      </c>
      <c r="E84" s="46">
        <f t="shared" si="1"/>
        <v>3</v>
      </c>
    </row>
    <row r="85" spans="1:5" ht="38.25">
      <c r="A85" s="4" t="s">
        <v>278</v>
      </c>
      <c r="B85" s="24" t="s">
        <v>279</v>
      </c>
      <c r="C85" s="25">
        <f>C86</f>
        <v>0</v>
      </c>
      <c r="D85" s="25">
        <f>D86</f>
        <v>11000</v>
      </c>
      <c r="E85" s="46" t="e">
        <f t="shared" si="1"/>
        <v>#DIV/0!</v>
      </c>
    </row>
    <row r="86" spans="1:5" ht="63.75">
      <c r="A86" s="4" t="s">
        <v>280</v>
      </c>
      <c r="B86" s="24" t="s">
        <v>281</v>
      </c>
      <c r="C86" s="45">
        <v>0</v>
      </c>
      <c r="D86" s="25">
        <v>11000</v>
      </c>
      <c r="E86" s="46" t="e">
        <f t="shared" si="1"/>
        <v>#DIV/0!</v>
      </c>
    </row>
    <row r="87" spans="1:5" ht="63.75">
      <c r="A87" s="4" t="s">
        <v>306</v>
      </c>
      <c r="B87" s="24" t="s">
        <v>307</v>
      </c>
      <c r="C87" s="45">
        <f>C88</f>
        <v>0</v>
      </c>
      <c r="D87" s="45">
        <f>D88</f>
        <v>500</v>
      </c>
      <c r="E87" s="46" t="e">
        <f t="shared" si="1"/>
        <v>#DIV/0!</v>
      </c>
    </row>
    <row r="88" spans="1:5" ht="76.5">
      <c r="A88" s="4" t="s">
        <v>308</v>
      </c>
      <c r="B88" s="24" t="s">
        <v>309</v>
      </c>
      <c r="C88" s="45">
        <v>0</v>
      </c>
      <c r="D88" s="25">
        <v>500</v>
      </c>
      <c r="E88" s="46" t="e">
        <f t="shared" si="1"/>
        <v>#DIV/0!</v>
      </c>
    </row>
    <row r="89" spans="1:5" ht="51">
      <c r="A89" s="4" t="s">
        <v>240</v>
      </c>
      <c r="B89" s="24" t="s">
        <v>239</v>
      </c>
      <c r="C89" s="45">
        <f>C90</f>
        <v>600</v>
      </c>
      <c r="D89" s="25">
        <f>D90</f>
        <v>900</v>
      </c>
      <c r="E89" s="46">
        <f t="shared" si="1"/>
        <v>1.5</v>
      </c>
    </row>
    <row r="90" spans="1:5" ht="89.25">
      <c r="A90" s="4" t="s">
        <v>241</v>
      </c>
      <c r="B90" s="24" t="s">
        <v>242</v>
      </c>
      <c r="C90" s="45">
        <v>600</v>
      </c>
      <c r="D90" s="45">
        <v>900</v>
      </c>
      <c r="E90" s="46">
        <f t="shared" si="1"/>
        <v>1.5</v>
      </c>
    </row>
    <row r="91" spans="1:5" ht="38.25">
      <c r="A91" s="4" t="s">
        <v>243</v>
      </c>
      <c r="B91" s="24" t="s">
        <v>244</v>
      </c>
      <c r="C91" s="45">
        <f>C92</f>
        <v>350000</v>
      </c>
      <c r="D91" s="45">
        <f>D92</f>
        <v>23000</v>
      </c>
      <c r="E91" s="46">
        <f t="shared" si="1"/>
        <v>0.06571428571428571</v>
      </c>
    </row>
    <row r="92" spans="1:5" ht="63.75">
      <c r="A92" s="4" t="s">
        <v>245</v>
      </c>
      <c r="B92" s="24" t="s">
        <v>246</v>
      </c>
      <c r="C92" s="45">
        <v>350000</v>
      </c>
      <c r="D92" s="45">
        <v>23000</v>
      </c>
      <c r="E92" s="46">
        <f t="shared" si="1"/>
        <v>0.06571428571428571</v>
      </c>
    </row>
    <row r="93" spans="1:5" ht="51">
      <c r="A93" s="4" t="s">
        <v>187</v>
      </c>
      <c r="B93" s="24" t="s">
        <v>188</v>
      </c>
      <c r="C93" s="6">
        <f>C94</f>
        <v>10000</v>
      </c>
      <c r="D93" s="6">
        <f>D94</f>
        <v>40328.37</v>
      </c>
      <c r="E93" s="46">
        <f t="shared" si="1"/>
        <v>4.032837000000001</v>
      </c>
    </row>
    <row r="94" spans="1:5" ht="66" customHeight="1">
      <c r="A94" s="4" t="s">
        <v>189</v>
      </c>
      <c r="B94" s="24" t="s">
        <v>190</v>
      </c>
      <c r="C94" s="6">
        <v>10000</v>
      </c>
      <c r="D94" s="6">
        <v>40328.37</v>
      </c>
      <c r="E94" s="46">
        <f t="shared" si="1"/>
        <v>4.032837000000001</v>
      </c>
    </row>
    <row r="95" spans="1:5" ht="25.5">
      <c r="A95" s="4" t="s">
        <v>191</v>
      </c>
      <c r="B95" s="24" t="s">
        <v>192</v>
      </c>
      <c r="C95" s="6">
        <f>C96+C97</f>
        <v>10000</v>
      </c>
      <c r="D95" s="6">
        <f>D96+D97</f>
        <v>2000</v>
      </c>
      <c r="E95" s="46">
        <f t="shared" si="1"/>
        <v>0.2</v>
      </c>
    </row>
    <row r="96" spans="1:5" ht="51">
      <c r="A96" s="4" t="s">
        <v>310</v>
      </c>
      <c r="B96" s="24" t="s">
        <v>311</v>
      </c>
      <c r="C96" s="6">
        <v>0</v>
      </c>
      <c r="D96" s="6">
        <v>2000</v>
      </c>
      <c r="E96" s="46" t="e">
        <f t="shared" si="1"/>
        <v>#DIV/0!</v>
      </c>
    </row>
    <row r="97" spans="1:5" ht="38.25">
      <c r="A97" s="4" t="s">
        <v>193</v>
      </c>
      <c r="B97" s="5" t="s">
        <v>194</v>
      </c>
      <c r="C97" s="6">
        <v>10000</v>
      </c>
      <c r="D97" s="6">
        <v>0</v>
      </c>
      <c r="E97" s="46">
        <f t="shared" si="1"/>
        <v>0</v>
      </c>
    </row>
    <row r="98" spans="1:5" ht="89.25">
      <c r="A98" s="4" t="s">
        <v>282</v>
      </c>
      <c r="B98" s="5" t="s">
        <v>283</v>
      </c>
      <c r="C98" s="6">
        <f>C99</f>
        <v>0</v>
      </c>
      <c r="D98" s="6">
        <f>D99</f>
        <v>187497.06</v>
      </c>
      <c r="E98" s="46" t="e">
        <f t="shared" si="1"/>
        <v>#DIV/0!</v>
      </c>
    </row>
    <row r="99" spans="1:5" ht="51">
      <c r="A99" s="4" t="s">
        <v>284</v>
      </c>
      <c r="B99" s="5" t="s">
        <v>285</v>
      </c>
      <c r="C99" s="6">
        <f>C100</f>
        <v>0</v>
      </c>
      <c r="D99" s="6">
        <f>D100</f>
        <v>187497.06</v>
      </c>
      <c r="E99" s="46" t="e">
        <f t="shared" si="1"/>
        <v>#DIV/0!</v>
      </c>
    </row>
    <row r="100" spans="1:5" ht="63.75">
      <c r="A100" s="4" t="s">
        <v>286</v>
      </c>
      <c r="B100" s="5" t="s">
        <v>287</v>
      </c>
      <c r="C100" s="6">
        <v>0</v>
      </c>
      <c r="D100" s="6">
        <v>187497.06</v>
      </c>
      <c r="E100" s="46" t="e">
        <f t="shared" si="1"/>
        <v>#DIV/0!</v>
      </c>
    </row>
    <row r="101" spans="1:5" ht="63.75">
      <c r="A101" s="4" t="s">
        <v>304</v>
      </c>
      <c r="B101" s="5" t="s">
        <v>302</v>
      </c>
      <c r="C101" s="6">
        <f>C102</f>
        <v>0</v>
      </c>
      <c r="D101" s="6">
        <f>D102</f>
        <v>4308.59</v>
      </c>
      <c r="E101" s="46" t="e">
        <f t="shared" si="1"/>
        <v>#DIV/0!</v>
      </c>
    </row>
    <row r="102" spans="1:5" ht="51">
      <c r="A102" s="4" t="s">
        <v>305</v>
      </c>
      <c r="B102" s="5" t="s">
        <v>303</v>
      </c>
      <c r="C102" s="6">
        <v>0</v>
      </c>
      <c r="D102" s="6">
        <v>4308.59</v>
      </c>
      <c r="E102" s="46" t="e">
        <f t="shared" si="1"/>
        <v>#DIV/0!</v>
      </c>
    </row>
    <row r="103" spans="1:5" ht="12.75">
      <c r="A103" s="4" t="s">
        <v>247</v>
      </c>
      <c r="B103" s="5" t="s">
        <v>248</v>
      </c>
      <c r="C103" s="6">
        <f>C104</f>
        <v>1000</v>
      </c>
      <c r="D103" s="6">
        <f>D104</f>
        <v>58.83</v>
      </c>
      <c r="E103" s="46">
        <f t="shared" si="1"/>
        <v>0.05883</v>
      </c>
    </row>
    <row r="104" spans="1:5" ht="51">
      <c r="A104" s="4" t="s">
        <v>195</v>
      </c>
      <c r="B104" s="5" t="s">
        <v>196</v>
      </c>
      <c r="C104" s="6">
        <f>C106+C105</f>
        <v>1000</v>
      </c>
      <c r="D104" s="6">
        <f>D106+D105</f>
        <v>58.83</v>
      </c>
      <c r="E104" s="46">
        <f t="shared" si="1"/>
        <v>0.05883</v>
      </c>
    </row>
    <row r="105" spans="1:5" ht="51">
      <c r="A105" s="4" t="s">
        <v>197</v>
      </c>
      <c r="B105" s="5" t="s">
        <v>198</v>
      </c>
      <c r="C105" s="6">
        <v>1000</v>
      </c>
      <c r="D105" s="6">
        <v>0</v>
      </c>
      <c r="E105" s="46">
        <f t="shared" si="1"/>
        <v>0</v>
      </c>
    </row>
    <row r="106" spans="1:5" ht="63.75">
      <c r="A106" s="4" t="s">
        <v>199</v>
      </c>
      <c r="B106" s="5" t="s">
        <v>200</v>
      </c>
      <c r="C106" s="6">
        <v>0</v>
      </c>
      <c r="D106" s="6">
        <v>58.83</v>
      </c>
      <c r="E106" s="46" t="e">
        <f t="shared" si="1"/>
        <v>#DIV/0!</v>
      </c>
    </row>
    <row r="107" spans="1:5" ht="12.75">
      <c r="A107" s="26" t="s">
        <v>158</v>
      </c>
      <c r="B107" s="5" t="s">
        <v>210</v>
      </c>
      <c r="C107" s="6">
        <f>C108+C110+C112</f>
        <v>85000</v>
      </c>
      <c r="D107" s="6">
        <f>D108+D110+D112</f>
        <v>63116.27</v>
      </c>
      <c r="E107" s="46">
        <f t="shared" si="1"/>
        <v>0.7425443529411764</v>
      </c>
    </row>
    <row r="108" spans="1:5" ht="12.75">
      <c r="A108" s="26" t="s">
        <v>222</v>
      </c>
      <c r="B108" s="5" t="s">
        <v>223</v>
      </c>
      <c r="C108" s="6">
        <f>C109</f>
        <v>0</v>
      </c>
      <c r="D108" s="6">
        <f>D109</f>
        <v>0</v>
      </c>
      <c r="E108" s="46" t="e">
        <f t="shared" si="1"/>
        <v>#DIV/0!</v>
      </c>
    </row>
    <row r="109" spans="1:5" ht="25.5">
      <c r="A109" s="26" t="s">
        <v>159</v>
      </c>
      <c r="B109" s="5" t="s">
        <v>106</v>
      </c>
      <c r="C109" s="6">
        <v>0</v>
      </c>
      <c r="D109" s="6">
        <v>0</v>
      </c>
      <c r="E109" s="46" t="e">
        <f t="shared" si="1"/>
        <v>#DIV/0!</v>
      </c>
    </row>
    <row r="110" spans="1:5" ht="12.75">
      <c r="A110" s="26" t="s">
        <v>160</v>
      </c>
      <c r="B110" s="5" t="s">
        <v>118</v>
      </c>
      <c r="C110" s="6">
        <v>0</v>
      </c>
      <c r="D110" s="6">
        <v>0</v>
      </c>
      <c r="E110" s="46" t="e">
        <f t="shared" si="1"/>
        <v>#DIV/0!</v>
      </c>
    </row>
    <row r="111" spans="1:5" ht="12.75">
      <c r="A111" s="26" t="s">
        <v>161</v>
      </c>
      <c r="B111" s="5" t="s">
        <v>117</v>
      </c>
      <c r="C111" s="6">
        <v>0</v>
      </c>
      <c r="D111" s="6">
        <v>0</v>
      </c>
      <c r="E111" s="46" t="e">
        <f t="shared" si="1"/>
        <v>#DIV/0!</v>
      </c>
    </row>
    <row r="112" spans="1:5" ht="12.75">
      <c r="A112" s="26" t="s">
        <v>290</v>
      </c>
      <c r="B112" s="5" t="s">
        <v>288</v>
      </c>
      <c r="C112" s="6">
        <f>C113</f>
        <v>85000</v>
      </c>
      <c r="D112" s="6">
        <f>D113</f>
        <v>63116.27</v>
      </c>
      <c r="E112" s="46">
        <f t="shared" si="1"/>
        <v>0.7425443529411764</v>
      </c>
    </row>
    <row r="113" spans="1:5" ht="12.75">
      <c r="A113" s="26" t="s">
        <v>291</v>
      </c>
      <c r="B113" s="5" t="s">
        <v>289</v>
      </c>
      <c r="C113" s="6">
        <v>85000</v>
      </c>
      <c r="D113" s="6">
        <v>63116.27</v>
      </c>
      <c r="E113" s="46">
        <f t="shared" si="1"/>
        <v>0.7425443529411764</v>
      </c>
    </row>
    <row r="114" spans="1:5" ht="12.75">
      <c r="A114" s="26" t="s">
        <v>72</v>
      </c>
      <c r="B114" s="27" t="s">
        <v>211</v>
      </c>
      <c r="C114" s="28">
        <f>C115+C156</f>
        <v>200655090.62</v>
      </c>
      <c r="D114" s="28">
        <f>D115+D159+D156</f>
        <v>141003901.57</v>
      </c>
      <c r="E114" s="46">
        <f t="shared" si="1"/>
        <v>0.7027177886906082</v>
      </c>
    </row>
    <row r="115" spans="1:5" ht="25.5">
      <c r="A115" s="4" t="s">
        <v>73</v>
      </c>
      <c r="B115" s="5" t="s">
        <v>212</v>
      </c>
      <c r="C115" s="6">
        <f>C116+C121+C140+C153</f>
        <v>200505090.62</v>
      </c>
      <c r="D115" s="6">
        <f>D116+D121+D140+D153</f>
        <v>141280881.54999998</v>
      </c>
      <c r="E115" s="46">
        <f t="shared" si="1"/>
        <v>0.7046249105852253</v>
      </c>
    </row>
    <row r="116" spans="1:5" ht="25.5">
      <c r="A116" s="4" t="s">
        <v>123</v>
      </c>
      <c r="B116" s="5" t="s">
        <v>74</v>
      </c>
      <c r="C116" s="6">
        <f>C117+C119</f>
        <v>47118200</v>
      </c>
      <c r="D116" s="6">
        <f>D117+D119</f>
        <v>34606100</v>
      </c>
      <c r="E116" s="46">
        <f t="shared" si="1"/>
        <v>0.734452929016813</v>
      </c>
    </row>
    <row r="117" spans="1:5" ht="12.75">
      <c r="A117" s="4" t="s">
        <v>124</v>
      </c>
      <c r="B117" s="5" t="s">
        <v>75</v>
      </c>
      <c r="C117" s="6">
        <f>C118</f>
        <v>29569000</v>
      </c>
      <c r="D117" s="6">
        <f>D118</f>
        <v>25242747</v>
      </c>
      <c r="E117" s="46">
        <f t="shared" si="1"/>
        <v>0.853689573539856</v>
      </c>
    </row>
    <row r="118" spans="1:5" ht="25.5">
      <c r="A118" s="4" t="s">
        <v>125</v>
      </c>
      <c r="B118" s="5" t="s">
        <v>76</v>
      </c>
      <c r="C118" s="6">
        <v>29569000</v>
      </c>
      <c r="D118" s="6">
        <v>25242747</v>
      </c>
      <c r="E118" s="46">
        <f t="shared" si="1"/>
        <v>0.853689573539856</v>
      </c>
    </row>
    <row r="119" spans="1:5" ht="25.5">
      <c r="A119" s="4" t="s">
        <v>126</v>
      </c>
      <c r="B119" s="5" t="s">
        <v>77</v>
      </c>
      <c r="C119" s="6">
        <f>C120</f>
        <v>17549200</v>
      </c>
      <c r="D119" s="6">
        <f>D120</f>
        <v>9363353</v>
      </c>
      <c r="E119" s="46">
        <f t="shared" si="1"/>
        <v>0.5335487087730495</v>
      </c>
    </row>
    <row r="120" spans="1:5" ht="25.5">
      <c r="A120" s="4" t="s">
        <v>127</v>
      </c>
      <c r="B120" s="5" t="s">
        <v>78</v>
      </c>
      <c r="C120" s="6">
        <v>17549200</v>
      </c>
      <c r="D120" s="6">
        <v>9363353</v>
      </c>
      <c r="E120" s="46">
        <f t="shared" si="1"/>
        <v>0.5335487087730495</v>
      </c>
    </row>
    <row r="121" spans="1:5" ht="25.5">
      <c r="A121" s="4" t="s">
        <v>128</v>
      </c>
      <c r="B121" s="5" t="s">
        <v>81</v>
      </c>
      <c r="C121" s="49">
        <f>C122+C124+C126+C128+C130+C132+C134+C136+C138</f>
        <v>48498016.75</v>
      </c>
      <c r="D121" s="6">
        <f>D122+D124+D126+D128+D130+D132+D134+D136+D138</f>
        <v>33445171.09</v>
      </c>
      <c r="E121" s="46">
        <f t="shared" si="1"/>
        <v>0.6896193562389332</v>
      </c>
    </row>
    <row r="122" spans="1:5" ht="25.5">
      <c r="A122" s="20" t="s">
        <v>129</v>
      </c>
      <c r="B122" s="29" t="s">
        <v>119</v>
      </c>
      <c r="C122" s="6">
        <f>C123</f>
        <v>3206016.54</v>
      </c>
      <c r="D122" s="6">
        <f>D123</f>
        <v>3206016.54</v>
      </c>
      <c r="E122" s="46">
        <f t="shared" si="1"/>
        <v>1</v>
      </c>
    </row>
    <row r="123" spans="1:5" ht="25.5">
      <c r="A123" s="5" t="s">
        <v>130</v>
      </c>
      <c r="B123" s="5" t="s">
        <v>120</v>
      </c>
      <c r="C123" s="6">
        <v>3206016.54</v>
      </c>
      <c r="D123" s="6">
        <v>3206016.54</v>
      </c>
      <c r="E123" s="46">
        <f t="shared" si="1"/>
        <v>1</v>
      </c>
    </row>
    <row r="124" spans="1:5" ht="63.75">
      <c r="A124" s="4" t="s">
        <v>131</v>
      </c>
      <c r="B124" s="5" t="s">
        <v>96</v>
      </c>
      <c r="C124" s="6">
        <f>C125</f>
        <v>6930274</v>
      </c>
      <c r="D124" s="6">
        <f>D125</f>
        <v>6900674.39</v>
      </c>
      <c r="E124" s="46">
        <f t="shared" si="1"/>
        <v>0.9957289408759307</v>
      </c>
    </row>
    <row r="125" spans="1:5" ht="63.75">
      <c r="A125" s="4" t="s">
        <v>132</v>
      </c>
      <c r="B125" s="5" t="s">
        <v>95</v>
      </c>
      <c r="C125" s="6">
        <v>6930274</v>
      </c>
      <c r="D125" s="6">
        <v>6900674.39</v>
      </c>
      <c r="E125" s="46">
        <f t="shared" si="1"/>
        <v>0.9957289408759307</v>
      </c>
    </row>
    <row r="126" spans="1:5" ht="89.25">
      <c r="A126" s="4" t="s">
        <v>249</v>
      </c>
      <c r="B126" s="5" t="s">
        <v>250</v>
      </c>
      <c r="C126" s="6">
        <f>C127</f>
        <v>953817.64</v>
      </c>
      <c r="D126" s="6">
        <f>D127</f>
        <v>853471.08</v>
      </c>
      <c r="E126" s="46">
        <f t="shared" si="1"/>
        <v>0.894794816334074</v>
      </c>
    </row>
    <row r="127" spans="1:5" ht="89.25">
      <c r="A127" s="4" t="s">
        <v>251</v>
      </c>
      <c r="B127" s="5" t="s">
        <v>252</v>
      </c>
      <c r="C127" s="6">
        <v>953817.64</v>
      </c>
      <c r="D127" s="6">
        <v>853471.08</v>
      </c>
      <c r="E127" s="46">
        <f t="shared" si="1"/>
        <v>0.894794816334074</v>
      </c>
    </row>
    <row r="128" spans="1:5" ht="63.75">
      <c r="A128" s="4" t="s">
        <v>253</v>
      </c>
      <c r="B128" s="5" t="s">
        <v>254</v>
      </c>
      <c r="C128" s="6">
        <f>C129</f>
        <v>9634.52</v>
      </c>
      <c r="D128" s="6">
        <f>D129</f>
        <v>8620.92</v>
      </c>
      <c r="E128" s="46">
        <f t="shared" si="1"/>
        <v>0.8947949664332006</v>
      </c>
    </row>
    <row r="129" spans="1:5" ht="63.75">
      <c r="A129" s="5" t="s">
        <v>256</v>
      </c>
      <c r="B129" s="5" t="s">
        <v>255</v>
      </c>
      <c r="C129" s="6">
        <v>9634.52</v>
      </c>
      <c r="D129" s="6">
        <v>8620.92</v>
      </c>
      <c r="E129" s="46">
        <f t="shared" si="1"/>
        <v>0.8947949664332006</v>
      </c>
    </row>
    <row r="130" spans="1:5" ht="38.25">
      <c r="A130" s="5" t="s">
        <v>258</v>
      </c>
      <c r="B130" s="5" t="s">
        <v>259</v>
      </c>
      <c r="C130" s="6">
        <f>C131</f>
        <v>7019704</v>
      </c>
      <c r="D130" s="6">
        <f>D131</f>
        <v>2629966.63</v>
      </c>
      <c r="E130" s="46">
        <f t="shared" si="1"/>
        <v>0.37465491849798793</v>
      </c>
    </row>
    <row r="131" spans="1:5" ht="51">
      <c r="A131" s="5" t="s">
        <v>257</v>
      </c>
      <c r="B131" s="5" t="s">
        <v>260</v>
      </c>
      <c r="C131" s="6">
        <v>7019704</v>
      </c>
      <c r="D131" s="6">
        <v>2629966.63</v>
      </c>
      <c r="E131" s="46">
        <f t="shared" si="1"/>
        <v>0.37465491849798793</v>
      </c>
    </row>
    <row r="132" spans="1:5" ht="25.5">
      <c r="A132" s="5" t="s">
        <v>133</v>
      </c>
      <c r="B132" s="30" t="s">
        <v>135</v>
      </c>
      <c r="C132" s="6">
        <f>C133</f>
        <v>485550</v>
      </c>
      <c r="D132" s="6">
        <f>D133</f>
        <v>300727.26</v>
      </c>
      <c r="E132" s="46">
        <f t="shared" si="1"/>
        <v>0.6193538461538461</v>
      </c>
    </row>
    <row r="133" spans="1:5" ht="25.5">
      <c r="A133" s="5" t="s">
        <v>134</v>
      </c>
      <c r="B133" s="30" t="s">
        <v>136</v>
      </c>
      <c r="C133" s="6">
        <v>485550</v>
      </c>
      <c r="D133" s="6">
        <v>300727.26</v>
      </c>
      <c r="E133" s="46">
        <f t="shared" si="1"/>
        <v>0.6193538461538461</v>
      </c>
    </row>
    <row r="134" spans="1:5" ht="12.75">
      <c r="A134" s="5" t="s">
        <v>296</v>
      </c>
      <c r="B134" s="44" t="s">
        <v>261</v>
      </c>
      <c r="C134" s="22">
        <f>C135</f>
        <v>4911766</v>
      </c>
      <c r="D134" s="22">
        <f>D135</f>
        <v>4911766</v>
      </c>
      <c r="E134" s="46">
        <f t="shared" si="1"/>
        <v>1</v>
      </c>
    </row>
    <row r="135" spans="1:5" ht="25.5">
      <c r="A135" s="5" t="s">
        <v>297</v>
      </c>
      <c r="B135" s="44" t="s">
        <v>262</v>
      </c>
      <c r="C135" s="6">
        <v>4911766</v>
      </c>
      <c r="D135" s="6">
        <v>4911766</v>
      </c>
      <c r="E135" s="46">
        <f t="shared" si="1"/>
        <v>1</v>
      </c>
    </row>
    <row r="136" spans="1:5" ht="38.25">
      <c r="A136" s="5" t="s">
        <v>298</v>
      </c>
      <c r="B136" s="5" t="s">
        <v>299</v>
      </c>
      <c r="C136" s="6">
        <f>C137</f>
        <v>10075572.4</v>
      </c>
      <c r="D136" s="6">
        <f>D137</f>
        <v>9625267.21</v>
      </c>
      <c r="E136" s="46">
        <f t="shared" si="1"/>
        <v>0.9553072349517334</v>
      </c>
    </row>
    <row r="137" spans="1:5" ht="51">
      <c r="A137" s="5" t="s">
        <v>300</v>
      </c>
      <c r="B137" s="5" t="s">
        <v>301</v>
      </c>
      <c r="C137" s="6">
        <v>10075572.4</v>
      </c>
      <c r="D137" s="6">
        <v>9625267.21</v>
      </c>
      <c r="E137" s="46">
        <f t="shared" si="1"/>
        <v>0.9553072349517334</v>
      </c>
    </row>
    <row r="138" spans="1:5" ht="12.75">
      <c r="A138" s="31" t="s">
        <v>224</v>
      </c>
      <c r="B138" s="32" t="s">
        <v>79</v>
      </c>
      <c r="C138" s="6">
        <f>C139</f>
        <v>14905681.65</v>
      </c>
      <c r="D138" s="6">
        <f>D139</f>
        <v>5008661.06</v>
      </c>
      <c r="E138" s="46">
        <f t="shared" si="1"/>
        <v>0.33602361687363685</v>
      </c>
    </row>
    <row r="139" spans="1:5" ht="12.75">
      <c r="A139" s="31" t="s">
        <v>225</v>
      </c>
      <c r="B139" s="32" t="s">
        <v>80</v>
      </c>
      <c r="C139" s="6">
        <v>14905681.65</v>
      </c>
      <c r="D139" s="6">
        <v>5008661.06</v>
      </c>
      <c r="E139" s="46">
        <f t="shared" si="1"/>
        <v>0.33602361687363685</v>
      </c>
    </row>
    <row r="140" spans="1:5" ht="25.5">
      <c r="A140" s="4" t="s">
        <v>226</v>
      </c>
      <c r="B140" s="5" t="s">
        <v>82</v>
      </c>
      <c r="C140" s="6">
        <f>C141+C143+C145+C147+C149+C151</f>
        <v>100045433.86999999</v>
      </c>
      <c r="D140" s="6">
        <f>D141+D143+D145+D147+D149+D151</f>
        <v>69581273.29999998</v>
      </c>
      <c r="E140" s="46">
        <f t="shared" si="1"/>
        <v>0.6954967419144242</v>
      </c>
    </row>
    <row r="141" spans="1:5" ht="25.5">
      <c r="A141" s="4" t="s">
        <v>227</v>
      </c>
      <c r="B141" s="5" t="s">
        <v>87</v>
      </c>
      <c r="C141" s="6">
        <f>C142</f>
        <v>93859918.71</v>
      </c>
      <c r="D141" s="6">
        <f>D142</f>
        <v>64577137.08</v>
      </c>
      <c r="E141" s="46">
        <f t="shared" si="1"/>
        <v>0.6880161198469037</v>
      </c>
    </row>
    <row r="142" spans="1:5" ht="25.5">
      <c r="A142" s="4" t="s">
        <v>228</v>
      </c>
      <c r="B142" s="5" t="s">
        <v>88</v>
      </c>
      <c r="C142" s="6">
        <v>93859918.71</v>
      </c>
      <c r="D142" s="6">
        <v>64577137.08</v>
      </c>
      <c r="E142" s="46">
        <f t="shared" si="1"/>
        <v>0.6880161198469037</v>
      </c>
    </row>
    <row r="143" spans="1:5" ht="51">
      <c r="A143" s="4" t="s">
        <v>229</v>
      </c>
      <c r="B143" s="5" t="s">
        <v>89</v>
      </c>
      <c r="C143" s="6">
        <f>C144</f>
        <v>1266008</v>
      </c>
      <c r="D143" s="6">
        <f>D144</f>
        <v>901300.9</v>
      </c>
      <c r="E143" s="46">
        <f t="shared" si="1"/>
        <v>0.7119235423472837</v>
      </c>
    </row>
    <row r="144" spans="1:5" ht="63.75">
      <c r="A144" s="4" t="s">
        <v>230</v>
      </c>
      <c r="B144" s="5" t="s">
        <v>90</v>
      </c>
      <c r="C144" s="6">
        <v>1266008</v>
      </c>
      <c r="D144" s="6">
        <v>901300.9</v>
      </c>
      <c r="E144" s="46">
        <f t="shared" si="1"/>
        <v>0.7119235423472837</v>
      </c>
    </row>
    <row r="145" spans="1:5" ht="51">
      <c r="A145" s="27" t="s">
        <v>231</v>
      </c>
      <c r="B145" s="27" t="s">
        <v>91</v>
      </c>
      <c r="C145" s="6">
        <f>C146</f>
        <v>4054248</v>
      </c>
      <c r="D145" s="6">
        <f>D146</f>
        <v>3722400</v>
      </c>
      <c r="E145" s="46">
        <f t="shared" si="1"/>
        <v>0.918148075796054</v>
      </c>
    </row>
    <row r="146" spans="1:5" ht="51">
      <c r="A146" s="27" t="s">
        <v>232</v>
      </c>
      <c r="B146" s="27" t="s">
        <v>92</v>
      </c>
      <c r="C146" s="6">
        <v>4054248</v>
      </c>
      <c r="D146" s="6">
        <v>3722400</v>
      </c>
      <c r="E146" s="46">
        <f t="shared" si="1"/>
        <v>0.918148075796054</v>
      </c>
    </row>
    <row r="147" spans="1:5" ht="25.5">
      <c r="A147" s="27" t="s">
        <v>233</v>
      </c>
      <c r="B147" s="27" t="s">
        <v>83</v>
      </c>
      <c r="C147" s="6">
        <f>C148</f>
        <v>444179</v>
      </c>
      <c r="D147" s="6">
        <f>D148</f>
        <v>343544.88</v>
      </c>
      <c r="E147" s="46">
        <f t="shared" si="1"/>
        <v>0.7734379157952087</v>
      </c>
    </row>
    <row r="148" spans="1:5" ht="38.25">
      <c r="A148" s="27" t="s">
        <v>234</v>
      </c>
      <c r="B148" s="27" t="s">
        <v>84</v>
      </c>
      <c r="C148" s="6">
        <v>444179</v>
      </c>
      <c r="D148" s="6">
        <v>343544.88</v>
      </c>
      <c r="E148" s="46">
        <f t="shared" si="1"/>
        <v>0.7734379157952087</v>
      </c>
    </row>
    <row r="149" spans="1:5" ht="38.25">
      <c r="A149" s="4" t="s">
        <v>235</v>
      </c>
      <c r="B149" s="5" t="s">
        <v>85</v>
      </c>
      <c r="C149" s="10">
        <f>C150</f>
        <v>219852.16</v>
      </c>
      <c r="D149" s="10">
        <f>D150</f>
        <v>36890.44</v>
      </c>
      <c r="E149" s="46">
        <f t="shared" si="1"/>
        <v>0.167796577481886</v>
      </c>
    </row>
    <row r="150" spans="1:5" ht="38.25">
      <c r="A150" s="4" t="s">
        <v>236</v>
      </c>
      <c r="B150" s="5" t="s">
        <v>86</v>
      </c>
      <c r="C150" s="10">
        <v>219852.16</v>
      </c>
      <c r="D150" s="10">
        <v>36890.44</v>
      </c>
      <c r="E150" s="46">
        <f t="shared" si="1"/>
        <v>0.167796577481886</v>
      </c>
    </row>
    <row r="151" spans="1:5" ht="25.5">
      <c r="A151" s="5" t="s">
        <v>263</v>
      </c>
      <c r="B151" s="5" t="s">
        <v>264</v>
      </c>
      <c r="C151" s="10">
        <f>C152</f>
        <v>201228</v>
      </c>
      <c r="D151" s="10">
        <f>D152</f>
        <v>0</v>
      </c>
      <c r="E151" s="46">
        <f aca="true" t="shared" si="2" ref="E151:E162">D151/C151</f>
        <v>0</v>
      </c>
    </row>
    <row r="152" spans="1:5" ht="25.5">
      <c r="A152" s="4" t="s">
        <v>213</v>
      </c>
      <c r="B152" s="5" t="s">
        <v>265</v>
      </c>
      <c r="C152" s="10">
        <v>201228</v>
      </c>
      <c r="D152" s="10">
        <v>0</v>
      </c>
      <c r="E152" s="46">
        <f t="shared" si="2"/>
        <v>0</v>
      </c>
    </row>
    <row r="153" spans="1:5" ht="12.75">
      <c r="A153" s="19" t="s">
        <v>204</v>
      </c>
      <c r="B153" s="33" t="s">
        <v>110</v>
      </c>
      <c r="C153" s="6">
        <f>C154</f>
        <v>4843440</v>
      </c>
      <c r="D153" s="6">
        <f>D154</f>
        <v>3648337.16</v>
      </c>
      <c r="E153" s="46">
        <f t="shared" si="2"/>
        <v>0.75325329930793</v>
      </c>
    </row>
    <row r="154" spans="1:5" ht="51">
      <c r="A154" s="20" t="s">
        <v>266</v>
      </c>
      <c r="B154" s="21" t="s">
        <v>268</v>
      </c>
      <c r="C154" s="6">
        <f>C155</f>
        <v>4843440</v>
      </c>
      <c r="D154" s="6">
        <f>D155</f>
        <v>3648337.16</v>
      </c>
      <c r="E154" s="46">
        <f t="shared" si="2"/>
        <v>0.75325329930793</v>
      </c>
    </row>
    <row r="155" spans="1:5" ht="51">
      <c r="A155" s="20" t="s">
        <v>267</v>
      </c>
      <c r="B155" s="21" t="s">
        <v>269</v>
      </c>
      <c r="C155" s="6">
        <v>4843440</v>
      </c>
      <c r="D155" s="6">
        <v>3648337.16</v>
      </c>
      <c r="E155" s="46">
        <f t="shared" si="2"/>
        <v>0.75325329930793</v>
      </c>
    </row>
    <row r="156" spans="1:5" ht="12.75">
      <c r="A156" s="20" t="s">
        <v>205</v>
      </c>
      <c r="B156" s="21" t="s">
        <v>108</v>
      </c>
      <c r="C156" s="6">
        <f>C157</f>
        <v>150000</v>
      </c>
      <c r="D156" s="6">
        <f>D157</f>
        <v>103667.87</v>
      </c>
      <c r="E156" s="46">
        <f t="shared" si="2"/>
        <v>0.6911191333333333</v>
      </c>
    </row>
    <row r="157" spans="1:5" ht="12.75">
      <c r="A157" s="20" t="s">
        <v>206</v>
      </c>
      <c r="B157" s="21" t="s">
        <v>109</v>
      </c>
      <c r="C157" s="6">
        <f>C158</f>
        <v>150000</v>
      </c>
      <c r="D157" s="6">
        <f>D158</f>
        <v>103667.87</v>
      </c>
      <c r="E157" s="46">
        <f t="shared" si="2"/>
        <v>0.6911191333333333</v>
      </c>
    </row>
    <row r="158" spans="1:5" ht="12.75">
      <c r="A158" s="20" t="s">
        <v>207</v>
      </c>
      <c r="B158" s="21" t="s">
        <v>109</v>
      </c>
      <c r="C158" s="6">
        <v>150000</v>
      </c>
      <c r="D158" s="6">
        <v>103667.87</v>
      </c>
      <c r="E158" s="46">
        <f t="shared" si="2"/>
        <v>0.6911191333333333</v>
      </c>
    </row>
    <row r="159" spans="1:5" ht="38.25">
      <c r="A159" s="34" t="s">
        <v>103</v>
      </c>
      <c r="B159" s="35" t="s">
        <v>102</v>
      </c>
      <c r="C159" s="6">
        <f>C160</f>
        <v>0</v>
      </c>
      <c r="D159" s="6">
        <f>D160</f>
        <v>-380647.85</v>
      </c>
      <c r="E159" s="46" t="e">
        <f t="shared" si="2"/>
        <v>#DIV/0!</v>
      </c>
    </row>
    <row r="160" spans="1:5" ht="38.25">
      <c r="A160" s="36" t="s">
        <v>237</v>
      </c>
      <c r="B160" s="37" t="s">
        <v>101</v>
      </c>
      <c r="C160" s="38">
        <f>C161</f>
        <v>0</v>
      </c>
      <c r="D160" s="38">
        <f>D161</f>
        <v>-380647.85</v>
      </c>
      <c r="E160" s="46" t="e">
        <f t="shared" si="2"/>
        <v>#DIV/0!</v>
      </c>
    </row>
    <row r="161" spans="1:5" ht="38.25">
      <c r="A161" s="36" t="s">
        <v>238</v>
      </c>
      <c r="B161" s="39" t="s">
        <v>101</v>
      </c>
      <c r="C161" s="38">
        <v>0</v>
      </c>
      <c r="D161" s="38">
        <v>-380647.85</v>
      </c>
      <c r="E161" s="46" t="e">
        <f t="shared" si="2"/>
        <v>#DIV/0!</v>
      </c>
    </row>
    <row r="162" spans="1:5" s="52" customFormat="1" ht="12.75">
      <c r="A162" s="55" t="s">
        <v>93</v>
      </c>
      <c r="B162" s="56"/>
      <c r="C162" s="50">
        <f>C7+C114</f>
        <v>289309143.62</v>
      </c>
      <c r="D162" s="50">
        <f>D7+D114</f>
        <v>196742090.73999998</v>
      </c>
      <c r="E162" s="51">
        <f t="shared" si="2"/>
        <v>0.6800410394163537</v>
      </c>
    </row>
    <row r="164" ht="12.75">
      <c r="D164" s="47"/>
    </row>
    <row r="168" ht="12.75">
      <c r="A168" s="40"/>
    </row>
    <row r="173" ht="12.75">
      <c r="A173" s="1" t="s">
        <v>94</v>
      </c>
    </row>
  </sheetData>
  <sheetProtection/>
  <mergeCells count="8">
    <mergeCell ref="B4:B5"/>
    <mergeCell ref="C1:E1"/>
    <mergeCell ref="A162:B162"/>
    <mergeCell ref="C4:C5"/>
    <mergeCell ref="D4:D5"/>
    <mergeCell ref="A2:E2"/>
    <mergeCell ref="E4:E5"/>
    <mergeCell ref="A4:A5"/>
  </mergeCells>
  <printOptions/>
  <pageMargins left="0.7874015748031497" right="0.1968503937007874" top="0.1968503937007874" bottom="0.1968503937007874" header="0.11811023622047245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2021-04-07T06:49:36Z</cp:lastPrinted>
  <dcterms:created xsi:type="dcterms:W3CDTF">1996-10-08T23:32:33Z</dcterms:created>
  <dcterms:modified xsi:type="dcterms:W3CDTF">2021-10-25T05:58:56Z</dcterms:modified>
  <cp:category/>
  <cp:version/>
  <cp:contentType/>
  <cp:contentStatus/>
</cp:coreProperties>
</file>