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4050" windowWidth="19230" windowHeight="6750"/>
  </bookViews>
  <sheets>
    <sheet name="Table1" sheetId="1" r:id="rId1"/>
  </sheets>
  <definedNames>
    <definedName name="_xlnm.Print_Area" localSheetId="0">Table1!$A$1:$K$424</definedName>
  </definedNames>
  <calcPr calcId="145621"/>
</workbook>
</file>

<file path=xl/calcChain.xml><?xml version="1.0" encoding="utf-8"?>
<calcChain xmlns="http://schemas.openxmlformats.org/spreadsheetml/2006/main">
  <c r="H397" i="1" l="1"/>
  <c r="H396" i="1"/>
  <c r="H394" i="1"/>
  <c r="H393" i="1"/>
  <c r="H399" i="1"/>
  <c r="H389" i="1" l="1"/>
  <c r="L399" i="1"/>
  <c r="L398" i="1"/>
  <c r="L397" i="1"/>
  <c r="L396" i="1"/>
  <c r="L395" i="1"/>
  <c r="L394" i="1"/>
  <c r="L393" i="1"/>
  <c r="K399" i="1"/>
  <c r="K398" i="1"/>
  <c r="K397" i="1"/>
  <c r="K396" i="1"/>
  <c r="K395" i="1"/>
  <c r="K394" i="1"/>
  <c r="K393" i="1"/>
  <c r="L358" i="1"/>
  <c r="L359" i="1"/>
  <c r="L360" i="1"/>
  <c r="L361" i="1"/>
  <c r="L362" i="1"/>
  <c r="L363" i="1"/>
  <c r="L364" i="1"/>
  <c r="L365" i="1"/>
  <c r="L366" i="1"/>
  <c r="L367" i="1"/>
  <c r="L368" i="1"/>
  <c r="L369" i="1"/>
  <c r="K358" i="1"/>
  <c r="K359" i="1"/>
  <c r="K360" i="1"/>
  <c r="K361" i="1"/>
  <c r="K362" i="1"/>
  <c r="K363" i="1"/>
  <c r="K364" i="1"/>
  <c r="K365" i="1"/>
  <c r="K366" i="1"/>
  <c r="K367" i="1"/>
  <c r="K368" i="1"/>
  <c r="K369" i="1"/>
  <c r="H368" i="1"/>
  <c r="H367" i="1"/>
  <c r="H365" i="1"/>
  <c r="H364" i="1"/>
  <c r="H362" i="1"/>
  <c r="H361" i="1"/>
  <c r="H360" i="1" s="1"/>
  <c r="H359" i="1" s="1"/>
  <c r="H358" i="1" s="1"/>
  <c r="L338" i="1" l="1"/>
  <c r="K338" i="1"/>
  <c r="J337" i="1"/>
  <c r="I337" i="1"/>
  <c r="H337" i="1"/>
  <c r="L334" i="1"/>
  <c r="K334" i="1"/>
  <c r="J333" i="1"/>
  <c r="I333" i="1"/>
  <c r="H333" i="1"/>
  <c r="K332" i="1"/>
  <c r="L332" i="1"/>
  <c r="J331" i="1"/>
  <c r="I331" i="1"/>
  <c r="H331" i="1"/>
  <c r="J300" i="1"/>
  <c r="I300" i="1"/>
  <c r="I299" i="1" s="1"/>
  <c r="L301" i="1"/>
  <c r="K301" i="1"/>
  <c r="L267" i="1"/>
  <c r="K267" i="1"/>
  <c r="J266" i="1"/>
  <c r="I266" i="1"/>
  <c r="I265" i="1" s="1"/>
  <c r="I264" i="1" s="1"/>
  <c r="I263" i="1" s="1"/>
  <c r="H266" i="1"/>
  <c r="H265" i="1" s="1"/>
  <c r="H264" i="1" s="1"/>
  <c r="H263" i="1" s="1"/>
  <c r="L235" i="1"/>
  <c r="K235" i="1"/>
  <c r="J234" i="1"/>
  <c r="J233" i="1" s="1"/>
  <c r="I234" i="1"/>
  <c r="I233" i="1" s="1"/>
  <c r="H234" i="1"/>
  <c r="H233" i="1" s="1"/>
  <c r="L232" i="1"/>
  <c r="K232" i="1"/>
  <c r="J231" i="1"/>
  <c r="I231" i="1"/>
  <c r="I230" i="1" s="1"/>
  <c r="H231" i="1"/>
  <c r="H230" i="1" s="1"/>
  <c r="J251" i="1"/>
  <c r="I251" i="1"/>
  <c r="I250" i="1" s="1"/>
  <c r="H251" i="1"/>
  <c r="H250" i="1" s="1"/>
  <c r="L252" i="1"/>
  <c r="K252" i="1"/>
  <c r="L178" i="1"/>
  <c r="K178" i="1"/>
  <c r="J177" i="1"/>
  <c r="I177" i="1"/>
  <c r="I176" i="1" s="1"/>
  <c r="H177" i="1"/>
  <c r="H176" i="1" s="1"/>
  <c r="L153" i="1"/>
  <c r="K153" i="1"/>
  <c r="J152" i="1"/>
  <c r="J151" i="1" s="1"/>
  <c r="I152" i="1"/>
  <c r="I151" i="1" s="1"/>
  <c r="H152" i="1"/>
  <c r="H151" i="1" s="1"/>
  <c r="L138" i="1"/>
  <c r="K138" i="1"/>
  <c r="J137" i="1"/>
  <c r="I137" i="1"/>
  <c r="I136" i="1" s="1"/>
  <c r="H137" i="1"/>
  <c r="H136" i="1" s="1"/>
  <c r="L144" i="1"/>
  <c r="K144" i="1"/>
  <c r="J143" i="1"/>
  <c r="I143" i="1"/>
  <c r="H143" i="1"/>
  <c r="H142" i="1" s="1"/>
  <c r="I142" i="1"/>
  <c r="L110" i="1"/>
  <c r="K110" i="1"/>
  <c r="J109" i="1"/>
  <c r="I109" i="1"/>
  <c r="I108" i="1" s="1"/>
  <c r="I107" i="1" s="1"/>
  <c r="H109" i="1"/>
  <c r="H108" i="1" s="1"/>
  <c r="H107" i="1" s="1"/>
  <c r="H106" i="1" s="1"/>
  <c r="L337" i="1" l="1"/>
  <c r="K337" i="1"/>
  <c r="L333" i="1"/>
  <c r="L331" i="1"/>
  <c r="K233" i="1"/>
  <c r="K331" i="1"/>
  <c r="K333" i="1"/>
  <c r="J299" i="1"/>
  <c r="K300" i="1"/>
  <c r="L266" i="1"/>
  <c r="J265" i="1"/>
  <c r="K266" i="1"/>
  <c r="L234" i="1"/>
  <c r="L233" i="1"/>
  <c r="K234" i="1"/>
  <c r="L231" i="1"/>
  <c r="J230" i="1"/>
  <c r="K230" i="1" s="1"/>
  <c r="K231" i="1"/>
  <c r="L251" i="1"/>
  <c r="J250" i="1"/>
  <c r="K251" i="1"/>
  <c r="L177" i="1"/>
  <c r="J176" i="1"/>
  <c r="K177" i="1"/>
  <c r="K151" i="1"/>
  <c r="L152" i="1"/>
  <c r="L151" i="1"/>
  <c r="K152" i="1"/>
  <c r="L137" i="1"/>
  <c r="J136" i="1"/>
  <c r="K137" i="1"/>
  <c r="K143" i="1"/>
  <c r="L143" i="1"/>
  <c r="J142" i="1"/>
  <c r="K109" i="1"/>
  <c r="L109" i="1"/>
  <c r="J108" i="1"/>
  <c r="H422" i="1"/>
  <c r="H421" i="1" s="1"/>
  <c r="H419" i="1"/>
  <c r="H418" i="1" s="1"/>
  <c r="H415" i="1"/>
  <c r="H414" i="1" s="1"/>
  <c r="H412" i="1"/>
  <c r="H411" i="1" s="1"/>
  <c r="H408" i="1"/>
  <c r="H407" i="1" s="1"/>
  <c r="H405" i="1"/>
  <c r="H404" i="1" s="1"/>
  <c r="H401" i="1"/>
  <c r="H400" i="1" s="1"/>
  <c r="H391" i="1"/>
  <c r="H390" i="1" s="1"/>
  <c r="H387" i="1"/>
  <c r="H385" i="1"/>
  <c r="H380" i="1"/>
  <c r="H379" i="1" s="1"/>
  <c r="H377" i="1"/>
  <c r="I380" i="1"/>
  <c r="I379" i="1" s="1"/>
  <c r="I385" i="1"/>
  <c r="I387" i="1"/>
  <c r="I391" i="1"/>
  <c r="I390" i="1" s="1"/>
  <c r="I401" i="1"/>
  <c r="I400" i="1" s="1"/>
  <c r="I405" i="1"/>
  <c r="I404" i="1" s="1"/>
  <c r="I408" i="1"/>
  <c r="I407" i="1" s="1"/>
  <c r="I412" i="1"/>
  <c r="I411" i="1" s="1"/>
  <c r="I415" i="1"/>
  <c r="I414" i="1" s="1"/>
  <c r="I419" i="1"/>
  <c r="I418" i="1" s="1"/>
  <c r="I422" i="1"/>
  <c r="I421" i="1" s="1"/>
  <c r="H375" i="1"/>
  <c r="H374" i="1" s="1"/>
  <c r="H356" i="1"/>
  <c r="H355" i="1" s="1"/>
  <c r="H354" i="1" s="1"/>
  <c r="H353" i="1" s="1"/>
  <c r="H351" i="1"/>
  <c r="H349" i="1"/>
  <c r="H342" i="1"/>
  <c r="H341" i="1" s="1"/>
  <c r="H340" i="1" s="1"/>
  <c r="H339" i="1" s="1"/>
  <c r="H335" i="1"/>
  <c r="H330" i="1" s="1"/>
  <c r="H328" i="1"/>
  <c r="H327" i="1" s="1"/>
  <c r="H322" i="1"/>
  <c r="H321" i="1" s="1"/>
  <c r="H320" i="1" s="1"/>
  <c r="H319" i="1" s="1"/>
  <c r="H317" i="1"/>
  <c r="H316" i="1" s="1"/>
  <c r="H314" i="1"/>
  <c r="H313" i="1" s="1"/>
  <c r="H311" i="1"/>
  <c r="H310" i="1" s="1"/>
  <c r="H305" i="1"/>
  <c r="H304" i="1" s="1"/>
  <c r="H303" i="1" s="1"/>
  <c r="H302" i="1" s="1"/>
  <c r="H300" i="1" s="1"/>
  <c r="H299" i="1" s="1"/>
  <c r="H297" i="1"/>
  <c r="H296" i="1" s="1"/>
  <c r="H293" i="1"/>
  <c r="H292" i="1" s="1"/>
  <c r="H290" i="1"/>
  <c r="H289" i="1" s="1"/>
  <c r="H287" i="1"/>
  <c r="H285" i="1"/>
  <c r="H282" i="1"/>
  <c r="H281" i="1" s="1"/>
  <c r="H277" i="1"/>
  <c r="H276" i="1" s="1"/>
  <c r="H275" i="1" s="1"/>
  <c r="H274" i="1" s="1"/>
  <c r="H271" i="1"/>
  <c r="H270" i="1" s="1"/>
  <c r="H269" i="1" s="1"/>
  <c r="H268" i="1" s="1"/>
  <c r="H261" i="1"/>
  <c r="H260" i="1" s="1"/>
  <c r="H259" i="1" s="1"/>
  <c r="H258" i="1" s="1"/>
  <c r="H256" i="1"/>
  <c r="H255" i="1" s="1"/>
  <c r="H254" i="1" s="1"/>
  <c r="H253" i="1" s="1"/>
  <c r="H248" i="1"/>
  <c r="H246" i="1"/>
  <c r="H244" i="1"/>
  <c r="H239" i="1"/>
  <c r="H238" i="1" s="1"/>
  <c r="H237" i="1" s="1"/>
  <c r="H236" i="1" s="1"/>
  <c r="H228" i="1"/>
  <c r="H227" i="1" s="1"/>
  <c r="H226" i="1" s="1"/>
  <c r="H223" i="1"/>
  <c r="H222" i="1" s="1"/>
  <c r="H220" i="1"/>
  <c r="H219" i="1" s="1"/>
  <c r="H217" i="1"/>
  <c r="H216" i="1" s="1"/>
  <c r="H214" i="1"/>
  <c r="H213" i="1" s="1"/>
  <c r="H211" i="1"/>
  <c r="H210" i="1" s="1"/>
  <c r="H208" i="1"/>
  <c r="H207" i="1" s="1"/>
  <c r="H205" i="1"/>
  <c r="H204" i="1" s="1"/>
  <c r="H202" i="1"/>
  <c r="H201" i="1" s="1"/>
  <c r="H199" i="1"/>
  <c r="H198" i="1" s="1"/>
  <c r="H196" i="1"/>
  <c r="H195" i="1" s="1"/>
  <c r="H193" i="1"/>
  <c r="H192" i="1" s="1"/>
  <c r="H187" i="1"/>
  <c r="H186" i="1" s="1"/>
  <c r="H185" i="1" s="1"/>
  <c r="H184" i="1" s="1"/>
  <c r="H182" i="1"/>
  <c r="H181" i="1" s="1"/>
  <c r="H180" i="1" s="1"/>
  <c r="H179" i="1" s="1"/>
  <c r="H174" i="1"/>
  <c r="H173" i="1" s="1"/>
  <c r="H169" i="1"/>
  <c r="H167" i="1"/>
  <c r="H162" i="1"/>
  <c r="H161" i="1" s="1"/>
  <c r="H160" i="1" s="1"/>
  <c r="H159" i="1" s="1"/>
  <c r="H157" i="1"/>
  <c r="H156" i="1" s="1"/>
  <c r="H155" i="1" s="1"/>
  <c r="H154" i="1" s="1"/>
  <c r="H149" i="1"/>
  <c r="H148" i="1" s="1"/>
  <c r="H146" i="1"/>
  <c r="H145" i="1" s="1"/>
  <c r="H140" i="1"/>
  <c r="H139" i="1" s="1"/>
  <c r="H131" i="1"/>
  <c r="H130" i="1" s="1"/>
  <c r="H129" i="1" s="1"/>
  <c r="H128" i="1" s="1"/>
  <c r="H127" i="1" s="1"/>
  <c r="H125" i="1"/>
  <c r="H124" i="1" s="1"/>
  <c r="H123" i="1" s="1"/>
  <c r="H122" i="1" s="1"/>
  <c r="H120" i="1"/>
  <c r="H119" i="1" s="1"/>
  <c r="H118" i="1" s="1"/>
  <c r="H117" i="1" s="1"/>
  <c r="H114" i="1"/>
  <c r="H113" i="1" s="1"/>
  <c r="H112" i="1" s="1"/>
  <c r="H111" i="1" s="1"/>
  <c r="H104" i="1"/>
  <c r="H103" i="1" s="1"/>
  <c r="H102" i="1" s="1"/>
  <c r="H101" i="1" s="1"/>
  <c r="H99" i="1"/>
  <c r="H98" i="1" s="1"/>
  <c r="H97" i="1" s="1"/>
  <c r="H96" i="1" s="1"/>
  <c r="H94" i="1"/>
  <c r="H93" i="1" s="1"/>
  <c r="H91" i="1"/>
  <c r="H90" i="1" s="1"/>
  <c r="H88" i="1"/>
  <c r="H87" i="1" s="1"/>
  <c r="H82" i="1"/>
  <c r="H81" i="1" s="1"/>
  <c r="H80" i="1" s="1"/>
  <c r="H79" i="1" s="1"/>
  <c r="H77" i="1"/>
  <c r="H76" i="1" s="1"/>
  <c r="H74" i="1"/>
  <c r="H72" i="1"/>
  <c r="H67" i="1"/>
  <c r="H66" i="1" s="1"/>
  <c r="H65" i="1" s="1"/>
  <c r="H64" i="1" s="1"/>
  <c r="H62" i="1"/>
  <c r="H61" i="1" s="1"/>
  <c r="H60" i="1" s="1"/>
  <c r="H59" i="1" s="1"/>
  <c r="H57" i="1"/>
  <c r="H56" i="1" s="1"/>
  <c r="H54" i="1"/>
  <c r="H52" i="1"/>
  <c r="H49" i="1"/>
  <c r="H46" i="1" s="1"/>
  <c r="H47" i="1"/>
  <c r="H44" i="1"/>
  <c r="H43" i="1" s="1"/>
  <c r="H41" i="1"/>
  <c r="H40" i="1" s="1"/>
  <c r="H38" i="1"/>
  <c r="H35" i="1" s="1"/>
  <c r="H36" i="1"/>
  <c r="H33" i="1"/>
  <c r="H384" i="1" l="1"/>
  <c r="H383" i="1" s="1"/>
  <c r="I384" i="1"/>
  <c r="I383" i="1" s="1"/>
  <c r="H410" i="1"/>
  <c r="L300" i="1"/>
  <c r="K299" i="1"/>
  <c r="L299" i="1"/>
  <c r="L230" i="1"/>
  <c r="K265" i="1"/>
  <c r="J264" i="1"/>
  <c r="L265" i="1"/>
  <c r="H284" i="1"/>
  <c r="H225" i="1"/>
  <c r="I410" i="1"/>
  <c r="I389" i="1"/>
  <c r="H166" i="1"/>
  <c r="H165" i="1" s="1"/>
  <c r="H164" i="1" s="1"/>
  <c r="H348" i="1"/>
  <c r="H347" i="1" s="1"/>
  <c r="H346" i="1" s="1"/>
  <c r="H345" i="1" s="1"/>
  <c r="H344" i="1" s="1"/>
  <c r="I417" i="1"/>
  <c r="I403" i="1"/>
  <c r="H403" i="1"/>
  <c r="L250" i="1"/>
  <c r="K250" i="1"/>
  <c r="H172" i="1"/>
  <c r="H171" i="1" s="1"/>
  <c r="H135" i="1"/>
  <c r="H134" i="1" s="1"/>
  <c r="K176" i="1"/>
  <c r="L176" i="1"/>
  <c r="K136" i="1"/>
  <c r="L136" i="1"/>
  <c r="K142" i="1"/>
  <c r="L142" i="1"/>
  <c r="L108" i="1"/>
  <c r="K108" i="1"/>
  <c r="J107" i="1"/>
  <c r="H51" i="1"/>
  <c r="H417" i="1"/>
  <c r="H373" i="1"/>
  <c r="H372" i="1" s="1"/>
  <c r="H371" i="1" s="1"/>
  <c r="H370" i="1" s="1"/>
  <c r="I382" i="1"/>
  <c r="H326" i="1"/>
  <c r="H325" i="1" s="1"/>
  <c r="H324" i="1" s="1"/>
  <c r="H309" i="1"/>
  <c r="H308" i="1" s="1"/>
  <c r="H307" i="1" s="1"/>
  <c r="H243" i="1"/>
  <c r="H191" i="1"/>
  <c r="H190" i="1" s="1"/>
  <c r="H116" i="1"/>
  <c r="H86" i="1"/>
  <c r="H85" i="1" s="1"/>
  <c r="H84" i="1" s="1"/>
  <c r="H71" i="1"/>
  <c r="H70" i="1" s="1"/>
  <c r="H69" i="1" s="1"/>
  <c r="H31" i="1"/>
  <c r="H30" i="1" s="1"/>
  <c r="H29" i="1" s="1"/>
  <c r="H28" i="1" s="1"/>
  <c r="H19" i="1"/>
  <c r="H21" i="1"/>
  <c r="H23" i="1"/>
  <c r="H26" i="1"/>
  <c r="H25" i="1" s="1"/>
  <c r="H16" i="1"/>
  <c r="H15" i="1" s="1"/>
  <c r="H382" i="1" l="1"/>
  <c r="H279" i="1"/>
  <c r="H273" i="1" s="1"/>
  <c r="H280" i="1"/>
  <c r="L264" i="1"/>
  <c r="K264" i="1"/>
  <c r="J263" i="1"/>
  <c r="H242" i="1"/>
  <c r="H241" i="1" s="1"/>
  <c r="H189" i="1" s="1"/>
  <c r="H133" i="1"/>
  <c r="K107" i="1"/>
  <c r="L107" i="1"/>
  <c r="H18" i="1"/>
  <c r="H14" i="1" s="1"/>
  <c r="H13" i="1" s="1"/>
  <c r="H12" i="1" s="1"/>
  <c r="H9" i="1"/>
  <c r="H8" i="1" s="1"/>
  <c r="H7" i="1" s="1"/>
  <c r="H6" i="1" s="1"/>
  <c r="H5" i="1" s="1"/>
  <c r="H4" i="1" s="1"/>
  <c r="K263" i="1" l="1"/>
  <c r="L263" i="1"/>
  <c r="H11" i="1"/>
  <c r="L10" i="1"/>
  <c r="L17" i="1"/>
  <c r="L20" i="1"/>
  <c r="L22" i="1"/>
  <c r="L24" i="1"/>
  <c r="L27" i="1"/>
  <c r="L32" i="1"/>
  <c r="L34" i="1"/>
  <c r="L37" i="1"/>
  <c r="L39" i="1"/>
  <c r="L42" i="1"/>
  <c r="L45" i="1"/>
  <c r="L48" i="1"/>
  <c r="L50" i="1"/>
  <c r="L53" i="1"/>
  <c r="L55" i="1"/>
  <c r="L58" i="1"/>
  <c r="L63" i="1"/>
  <c r="L68" i="1"/>
  <c r="L73" i="1"/>
  <c r="L75" i="1"/>
  <c r="L78" i="1"/>
  <c r="L83" i="1"/>
  <c r="L89" i="1"/>
  <c r="L92" i="1"/>
  <c r="L100" i="1"/>
  <c r="L105" i="1"/>
  <c r="L115" i="1"/>
  <c r="L121" i="1"/>
  <c r="L126" i="1"/>
  <c r="L132" i="1"/>
  <c r="L141" i="1"/>
  <c r="L147" i="1"/>
  <c r="L150" i="1"/>
  <c r="L158" i="1"/>
  <c r="L163" i="1"/>
  <c r="L168" i="1"/>
  <c r="L170" i="1"/>
  <c r="L175" i="1"/>
  <c r="L183" i="1"/>
  <c r="L188" i="1"/>
  <c r="L194" i="1"/>
  <c r="L197" i="1"/>
  <c r="L200" i="1"/>
  <c r="L203" i="1"/>
  <c r="L206" i="1"/>
  <c r="L209" i="1"/>
  <c r="L212" i="1"/>
  <c r="L215" i="1"/>
  <c r="L218" i="1"/>
  <c r="L221" i="1"/>
  <c r="L224" i="1"/>
  <c r="L229" i="1"/>
  <c r="L240" i="1"/>
  <c r="L247" i="1"/>
  <c r="L249" i="1"/>
  <c r="L257" i="1"/>
  <c r="L262" i="1"/>
  <c r="L272" i="1"/>
  <c r="L278" i="1"/>
  <c r="L283" i="1"/>
  <c r="L286" i="1"/>
  <c r="L288" i="1"/>
  <c r="L291" i="1"/>
  <c r="L294" i="1"/>
  <c r="L295" i="1"/>
  <c r="L298" i="1"/>
  <c r="L306" i="1"/>
  <c r="L312" i="1"/>
  <c r="L315" i="1"/>
  <c r="L318" i="1"/>
  <c r="L323" i="1"/>
  <c r="L329" i="1"/>
  <c r="L336" i="1"/>
  <c r="L343" i="1"/>
  <c r="L350" i="1"/>
  <c r="L352" i="1"/>
  <c r="L357" i="1"/>
  <c r="L376" i="1"/>
  <c r="L378" i="1"/>
  <c r="L381" i="1"/>
  <c r="L386" i="1"/>
  <c r="L388" i="1"/>
  <c r="L392" i="1"/>
  <c r="L406" i="1"/>
  <c r="L409" i="1"/>
  <c r="L413" i="1"/>
  <c r="L416" i="1"/>
  <c r="L420" i="1"/>
  <c r="L423" i="1"/>
  <c r="H424" i="1" l="1"/>
  <c r="H425" i="1" s="1"/>
  <c r="J245" i="1"/>
  <c r="L245" i="1" s="1"/>
  <c r="J95" i="1"/>
  <c r="L95" i="1" s="1"/>
  <c r="J402" i="1"/>
  <c r="L402" i="1" s="1"/>
  <c r="K163" i="1" l="1"/>
  <c r="K83" i="1"/>
  <c r="K126" i="1"/>
  <c r="K121" i="1"/>
  <c r="K100" i="1"/>
  <c r="I349" i="1" l="1"/>
  <c r="J349" i="1"/>
  <c r="L349" i="1" s="1"/>
  <c r="I351" i="1"/>
  <c r="J351" i="1"/>
  <c r="L351" i="1" s="1"/>
  <c r="I356" i="1"/>
  <c r="I355" i="1" s="1"/>
  <c r="I354" i="1" s="1"/>
  <c r="I353" i="1" s="1"/>
  <c r="J356" i="1"/>
  <c r="I375" i="1"/>
  <c r="J375" i="1"/>
  <c r="L375" i="1" s="1"/>
  <c r="I377" i="1"/>
  <c r="J377" i="1"/>
  <c r="L377" i="1" s="1"/>
  <c r="J380" i="1"/>
  <c r="J385" i="1"/>
  <c r="L385" i="1" s="1"/>
  <c r="J387" i="1"/>
  <c r="L387" i="1" s="1"/>
  <c r="J391" i="1"/>
  <c r="J401" i="1"/>
  <c r="J405" i="1"/>
  <c r="J408" i="1"/>
  <c r="L408" i="1" s="1"/>
  <c r="J412" i="1"/>
  <c r="J415" i="1"/>
  <c r="J419" i="1"/>
  <c r="J422" i="1"/>
  <c r="L422" i="1" s="1"/>
  <c r="I311" i="1"/>
  <c r="I310" i="1" s="1"/>
  <c r="J311" i="1"/>
  <c r="I314" i="1"/>
  <c r="I313" i="1" s="1"/>
  <c r="J314" i="1"/>
  <c r="I317" i="1"/>
  <c r="J317" i="1"/>
  <c r="I322" i="1"/>
  <c r="I321" i="1" s="1"/>
  <c r="I320" i="1" s="1"/>
  <c r="I319" i="1" s="1"/>
  <c r="J322" i="1"/>
  <c r="I328" i="1"/>
  <c r="I327" i="1" s="1"/>
  <c r="J328" i="1"/>
  <c r="I335" i="1"/>
  <c r="I330" i="1" s="1"/>
  <c r="J335" i="1"/>
  <c r="I342" i="1"/>
  <c r="I341" i="1" s="1"/>
  <c r="I340" i="1" s="1"/>
  <c r="I339" i="1" s="1"/>
  <c r="J342" i="1"/>
  <c r="I193" i="1"/>
  <c r="J193" i="1"/>
  <c r="I196" i="1"/>
  <c r="I195" i="1" s="1"/>
  <c r="J196" i="1"/>
  <c r="I199" i="1"/>
  <c r="I198" i="1" s="1"/>
  <c r="J199" i="1"/>
  <c r="I202" i="1"/>
  <c r="I201" i="1" s="1"/>
  <c r="J202" i="1"/>
  <c r="I205" i="1"/>
  <c r="I204" i="1" s="1"/>
  <c r="J205" i="1"/>
  <c r="I208" i="1"/>
  <c r="I207" i="1" s="1"/>
  <c r="J208" i="1"/>
  <c r="I211" i="1"/>
  <c r="I210" i="1" s="1"/>
  <c r="J211" i="1"/>
  <c r="I214" i="1"/>
  <c r="I213" i="1" s="1"/>
  <c r="J214" i="1"/>
  <c r="I217" i="1"/>
  <c r="I216" i="1" s="1"/>
  <c r="J217" i="1"/>
  <c r="I220" i="1"/>
  <c r="I219" i="1" s="1"/>
  <c r="J220" i="1"/>
  <c r="I223" i="1"/>
  <c r="I222" i="1" s="1"/>
  <c r="J223" i="1"/>
  <c r="I228" i="1"/>
  <c r="I227" i="1" s="1"/>
  <c r="I226" i="1" s="1"/>
  <c r="I225" i="1" s="1"/>
  <c r="J228" i="1"/>
  <c r="I239" i="1"/>
  <c r="I238" i="1" s="1"/>
  <c r="I237" i="1" s="1"/>
  <c r="I236" i="1" s="1"/>
  <c r="J239" i="1"/>
  <c r="I244" i="1"/>
  <c r="J244" i="1"/>
  <c r="L244" i="1" s="1"/>
  <c r="I246" i="1"/>
  <c r="J246" i="1"/>
  <c r="L246" i="1" s="1"/>
  <c r="I248" i="1"/>
  <c r="J248" i="1"/>
  <c r="L248" i="1" s="1"/>
  <c r="I256" i="1"/>
  <c r="I255" i="1" s="1"/>
  <c r="I254" i="1" s="1"/>
  <c r="I253" i="1" s="1"/>
  <c r="J256" i="1"/>
  <c r="I261" i="1"/>
  <c r="I260" i="1" s="1"/>
  <c r="I259" i="1" s="1"/>
  <c r="I258" i="1" s="1"/>
  <c r="J261" i="1"/>
  <c r="I271" i="1"/>
  <c r="I270" i="1" s="1"/>
  <c r="I269" i="1" s="1"/>
  <c r="I268" i="1" s="1"/>
  <c r="J271" i="1"/>
  <c r="I277" i="1"/>
  <c r="I276" i="1" s="1"/>
  <c r="I275" i="1" s="1"/>
  <c r="I274" i="1" s="1"/>
  <c r="J277" i="1"/>
  <c r="I282" i="1"/>
  <c r="I281" i="1" s="1"/>
  <c r="J282" i="1"/>
  <c r="I285" i="1"/>
  <c r="J285" i="1"/>
  <c r="L285" i="1" s="1"/>
  <c r="I287" i="1"/>
  <c r="J287" i="1"/>
  <c r="L287" i="1" s="1"/>
  <c r="I290" i="1"/>
  <c r="I289" i="1" s="1"/>
  <c r="J290" i="1"/>
  <c r="I293" i="1"/>
  <c r="I292" i="1" s="1"/>
  <c r="J293" i="1"/>
  <c r="I297" i="1"/>
  <c r="I296" i="1" s="1"/>
  <c r="J297" i="1"/>
  <c r="I305" i="1"/>
  <c r="I304" i="1" s="1"/>
  <c r="I303" i="1" s="1"/>
  <c r="I302" i="1" s="1"/>
  <c r="J305" i="1"/>
  <c r="I88" i="1"/>
  <c r="I87" i="1" s="1"/>
  <c r="J88" i="1"/>
  <c r="I91" i="1"/>
  <c r="I90" i="1" s="1"/>
  <c r="J91" i="1"/>
  <c r="I94" i="1"/>
  <c r="I93" i="1" s="1"/>
  <c r="J94" i="1"/>
  <c r="L94" i="1" s="1"/>
  <c r="I99" i="1"/>
  <c r="I98" i="1" s="1"/>
  <c r="I97" i="1" s="1"/>
  <c r="I96" i="1" s="1"/>
  <c r="J99" i="1"/>
  <c r="I104" i="1"/>
  <c r="I103" i="1" s="1"/>
  <c r="I102" i="1" s="1"/>
  <c r="I101" i="1" s="1"/>
  <c r="J104" i="1"/>
  <c r="I114" i="1"/>
  <c r="I113" i="1" s="1"/>
  <c r="I112" i="1" s="1"/>
  <c r="I111" i="1" s="1"/>
  <c r="J114" i="1"/>
  <c r="I120" i="1"/>
  <c r="I119" i="1" s="1"/>
  <c r="I118" i="1" s="1"/>
  <c r="I117" i="1" s="1"/>
  <c r="J120" i="1"/>
  <c r="I125" i="1"/>
  <c r="I124" i="1" s="1"/>
  <c r="I123" i="1" s="1"/>
  <c r="I122" i="1" s="1"/>
  <c r="J125" i="1"/>
  <c r="I131" i="1"/>
  <c r="I130" i="1" s="1"/>
  <c r="I129" i="1" s="1"/>
  <c r="I128" i="1" s="1"/>
  <c r="I127" i="1" s="1"/>
  <c r="J131" i="1"/>
  <c r="L131" i="1" s="1"/>
  <c r="I140" i="1"/>
  <c r="I139" i="1" s="1"/>
  <c r="J140" i="1"/>
  <c r="L140" i="1" s="1"/>
  <c r="I146" i="1"/>
  <c r="I145" i="1" s="1"/>
  <c r="J146" i="1"/>
  <c r="I149" i="1"/>
  <c r="I148" i="1" s="1"/>
  <c r="J149" i="1"/>
  <c r="I157" i="1"/>
  <c r="I156" i="1" s="1"/>
  <c r="I155" i="1" s="1"/>
  <c r="I154" i="1" s="1"/>
  <c r="J157" i="1"/>
  <c r="I162" i="1"/>
  <c r="J162" i="1"/>
  <c r="I167" i="1"/>
  <c r="J167" i="1"/>
  <c r="L167" i="1" s="1"/>
  <c r="I169" i="1"/>
  <c r="J169" i="1"/>
  <c r="L169" i="1" s="1"/>
  <c r="I174" i="1"/>
  <c r="I173" i="1" s="1"/>
  <c r="I172" i="1" s="1"/>
  <c r="I171" i="1" s="1"/>
  <c r="J174" i="1"/>
  <c r="I182" i="1"/>
  <c r="I181" i="1" s="1"/>
  <c r="I180" i="1" s="1"/>
  <c r="I179" i="1" s="1"/>
  <c r="J182" i="1"/>
  <c r="I187" i="1"/>
  <c r="I186" i="1" s="1"/>
  <c r="I185" i="1" s="1"/>
  <c r="I184" i="1" s="1"/>
  <c r="J187" i="1"/>
  <c r="K10" i="1"/>
  <c r="K17" i="1"/>
  <c r="K20" i="1"/>
  <c r="K22" i="1"/>
  <c r="K24" i="1"/>
  <c r="K27" i="1"/>
  <c r="K32" i="1"/>
  <c r="K34" i="1"/>
  <c r="K37" i="1"/>
  <c r="K39" i="1"/>
  <c r="K42" i="1"/>
  <c r="K45" i="1"/>
  <c r="K48" i="1"/>
  <c r="K50" i="1"/>
  <c r="K53" i="1"/>
  <c r="K55" i="1"/>
  <c r="K58" i="1"/>
  <c r="K63" i="1"/>
  <c r="K68" i="1"/>
  <c r="K73" i="1"/>
  <c r="K75" i="1"/>
  <c r="K78" i="1"/>
  <c r="K89" i="1"/>
  <c r="K92" i="1"/>
  <c r="K95" i="1"/>
  <c r="K105" i="1"/>
  <c r="K115" i="1"/>
  <c r="K132" i="1"/>
  <c r="K141" i="1"/>
  <c r="K147" i="1"/>
  <c r="K150" i="1"/>
  <c r="K158" i="1"/>
  <c r="K168" i="1"/>
  <c r="K170" i="1"/>
  <c r="K175" i="1"/>
  <c r="K183" i="1"/>
  <c r="K188" i="1"/>
  <c r="K194" i="1"/>
  <c r="K197" i="1"/>
  <c r="K200" i="1"/>
  <c r="K203" i="1"/>
  <c r="K206" i="1"/>
  <c r="K209" i="1"/>
  <c r="K212" i="1"/>
  <c r="K215" i="1"/>
  <c r="K218" i="1"/>
  <c r="K221" i="1"/>
  <c r="K224" i="1"/>
  <c r="K229" i="1"/>
  <c r="K240" i="1"/>
  <c r="K245" i="1"/>
  <c r="K246" i="1"/>
  <c r="K247" i="1"/>
  <c r="K248" i="1"/>
  <c r="K249" i="1"/>
  <c r="K257" i="1"/>
  <c r="K262" i="1"/>
  <c r="K272" i="1"/>
  <c r="K278" i="1"/>
  <c r="K283" i="1"/>
  <c r="K285" i="1"/>
  <c r="K286" i="1"/>
  <c r="K288" i="1"/>
  <c r="K291" i="1"/>
  <c r="K294" i="1"/>
  <c r="K295" i="1"/>
  <c r="K298" i="1"/>
  <c r="K306" i="1"/>
  <c r="K312" i="1"/>
  <c r="K315" i="1"/>
  <c r="K318" i="1"/>
  <c r="K323" i="1"/>
  <c r="K329" i="1"/>
  <c r="K335" i="1"/>
  <c r="K336" i="1"/>
  <c r="K343" i="1"/>
  <c r="K349" i="1"/>
  <c r="K350" i="1"/>
  <c r="K351" i="1"/>
  <c r="K352" i="1"/>
  <c r="K356" i="1"/>
  <c r="K357" i="1"/>
  <c r="K375" i="1"/>
  <c r="K376" i="1"/>
  <c r="K377" i="1"/>
  <c r="K378" i="1"/>
  <c r="K381" i="1"/>
  <c r="K386" i="1"/>
  <c r="K387" i="1"/>
  <c r="K388" i="1"/>
  <c r="K391" i="1"/>
  <c r="K392" i="1"/>
  <c r="K402" i="1"/>
  <c r="K405" i="1"/>
  <c r="K406" i="1"/>
  <c r="K409" i="1"/>
  <c r="K412" i="1"/>
  <c r="K413" i="1"/>
  <c r="K416" i="1"/>
  <c r="K419" i="1"/>
  <c r="K420" i="1"/>
  <c r="K423" i="1"/>
  <c r="I82" i="1"/>
  <c r="I81" i="1" s="1"/>
  <c r="I80" i="1" s="1"/>
  <c r="I79" i="1" s="1"/>
  <c r="J82" i="1"/>
  <c r="I72" i="1"/>
  <c r="J72" i="1"/>
  <c r="L72" i="1" s="1"/>
  <c r="I74" i="1"/>
  <c r="J74" i="1"/>
  <c r="L74" i="1" s="1"/>
  <c r="I77" i="1"/>
  <c r="I76" i="1" s="1"/>
  <c r="J77" i="1"/>
  <c r="I67" i="1"/>
  <c r="I66" i="1" s="1"/>
  <c r="I65" i="1" s="1"/>
  <c r="I64" i="1" s="1"/>
  <c r="J67" i="1"/>
  <c r="I62" i="1"/>
  <c r="I61" i="1" s="1"/>
  <c r="I60" i="1" s="1"/>
  <c r="I59" i="1" s="1"/>
  <c r="J62" i="1"/>
  <c r="I31" i="1"/>
  <c r="J31" i="1"/>
  <c r="L31" i="1" s="1"/>
  <c r="I33" i="1"/>
  <c r="J33" i="1"/>
  <c r="L33" i="1" s="1"/>
  <c r="I36" i="1"/>
  <c r="J36" i="1"/>
  <c r="L36" i="1" s="1"/>
  <c r="I38" i="1"/>
  <c r="J38" i="1"/>
  <c r="L38" i="1" s="1"/>
  <c r="I41" i="1"/>
  <c r="I40" i="1" s="1"/>
  <c r="J41" i="1"/>
  <c r="I44" i="1"/>
  <c r="I43" i="1" s="1"/>
  <c r="J44" i="1"/>
  <c r="I47" i="1"/>
  <c r="J47" i="1"/>
  <c r="L47" i="1" s="1"/>
  <c r="I49" i="1"/>
  <c r="J49" i="1"/>
  <c r="L49" i="1" s="1"/>
  <c r="I52" i="1"/>
  <c r="J52" i="1"/>
  <c r="L52" i="1" s="1"/>
  <c r="I54" i="1"/>
  <c r="J54" i="1"/>
  <c r="L54" i="1" s="1"/>
  <c r="I57" i="1"/>
  <c r="I56" i="1" s="1"/>
  <c r="J57" i="1"/>
  <c r="I26" i="1"/>
  <c r="I25" i="1" s="1"/>
  <c r="J26" i="1"/>
  <c r="I23" i="1"/>
  <c r="J23" i="1"/>
  <c r="L23" i="1" s="1"/>
  <c r="I21" i="1"/>
  <c r="J21" i="1"/>
  <c r="L21" i="1" s="1"/>
  <c r="I19" i="1"/>
  <c r="J19" i="1"/>
  <c r="L19" i="1" s="1"/>
  <c r="I16" i="1"/>
  <c r="I15" i="1" s="1"/>
  <c r="J16" i="1"/>
  <c r="I9" i="1"/>
  <c r="I8" i="1" s="1"/>
  <c r="I7" i="1" s="1"/>
  <c r="I6" i="1" s="1"/>
  <c r="I5" i="1" s="1"/>
  <c r="I4" i="1" s="1"/>
  <c r="J9" i="1"/>
  <c r="K342" i="1" l="1"/>
  <c r="K328" i="1"/>
  <c r="K282" i="1"/>
  <c r="K277" i="1"/>
  <c r="K271" i="1"/>
  <c r="K261" i="1"/>
  <c r="K256" i="1"/>
  <c r="K239" i="1"/>
  <c r="K228" i="1"/>
  <c r="K223" i="1"/>
  <c r="K220" i="1"/>
  <c r="K217" i="1"/>
  <c r="K214" i="1"/>
  <c r="K211" i="1"/>
  <c r="K208" i="1"/>
  <c r="K205" i="1"/>
  <c r="K202" i="1"/>
  <c r="K199" i="1"/>
  <c r="K196" i="1"/>
  <c r="J173" i="1"/>
  <c r="L173" i="1" s="1"/>
  <c r="L174" i="1"/>
  <c r="J304" i="1"/>
  <c r="L304" i="1" s="1"/>
  <c r="L305" i="1"/>
  <c r="J296" i="1"/>
  <c r="L296" i="1" s="1"/>
  <c r="L297" i="1"/>
  <c r="J292" i="1"/>
  <c r="L292" i="1" s="1"/>
  <c r="L293" i="1"/>
  <c r="J289" i="1"/>
  <c r="L289" i="1" s="1"/>
  <c r="L290" i="1"/>
  <c r="J281" i="1"/>
  <c r="L281" i="1" s="1"/>
  <c r="L282" i="1"/>
  <c r="J276" i="1"/>
  <c r="L276" i="1" s="1"/>
  <c r="L277" i="1"/>
  <c r="J270" i="1"/>
  <c r="L270" i="1" s="1"/>
  <c r="L271" i="1"/>
  <c r="J260" i="1"/>
  <c r="L260" i="1" s="1"/>
  <c r="L261" i="1"/>
  <c r="J255" i="1"/>
  <c r="L255" i="1" s="1"/>
  <c r="L256" i="1"/>
  <c r="J341" i="1"/>
  <c r="L341" i="1" s="1"/>
  <c r="L342" i="1"/>
  <c r="J330" i="1"/>
  <c r="L330" i="1" s="1"/>
  <c r="L335" i="1"/>
  <c r="J327" i="1"/>
  <c r="L327" i="1" s="1"/>
  <c r="L328" i="1"/>
  <c r="J321" i="1"/>
  <c r="L321" i="1" s="1"/>
  <c r="L322" i="1"/>
  <c r="J316" i="1"/>
  <c r="L316" i="1" s="1"/>
  <c r="L317" i="1"/>
  <c r="J313" i="1"/>
  <c r="L313" i="1" s="1"/>
  <c r="L314" i="1"/>
  <c r="J310" i="1"/>
  <c r="L310" i="1" s="1"/>
  <c r="L311" i="1"/>
  <c r="J414" i="1"/>
  <c r="L414" i="1" s="1"/>
  <c r="L415" i="1"/>
  <c r="J400" i="1"/>
  <c r="L400" i="1" s="1"/>
  <c r="L401" i="1"/>
  <c r="J379" i="1"/>
  <c r="L379" i="1" s="1"/>
  <c r="L380" i="1"/>
  <c r="K293" i="1"/>
  <c r="K290" i="1"/>
  <c r="J418" i="1"/>
  <c r="L418" i="1" s="1"/>
  <c r="L419" i="1"/>
  <c r="J411" i="1"/>
  <c r="L411" i="1" s="1"/>
  <c r="L412" i="1"/>
  <c r="J404" i="1"/>
  <c r="L404" i="1" s="1"/>
  <c r="L405" i="1"/>
  <c r="J390" i="1"/>
  <c r="L390" i="1" s="1"/>
  <c r="L391" i="1"/>
  <c r="J355" i="1"/>
  <c r="L355" i="1" s="1"/>
  <c r="L356" i="1"/>
  <c r="J186" i="1"/>
  <c r="L186" i="1" s="1"/>
  <c r="L187" i="1"/>
  <c r="J181" i="1"/>
  <c r="L181" i="1" s="1"/>
  <c r="L182" i="1"/>
  <c r="J238" i="1"/>
  <c r="L238" i="1" s="1"/>
  <c r="L239" i="1"/>
  <c r="J227" i="1"/>
  <c r="L227" i="1" s="1"/>
  <c r="L228" i="1"/>
  <c r="J222" i="1"/>
  <c r="L222" i="1" s="1"/>
  <c r="L223" i="1"/>
  <c r="J219" i="1"/>
  <c r="L219" i="1" s="1"/>
  <c r="L220" i="1"/>
  <c r="J216" i="1"/>
  <c r="L216" i="1" s="1"/>
  <c r="L217" i="1"/>
  <c r="J213" i="1"/>
  <c r="L213" i="1" s="1"/>
  <c r="L214" i="1"/>
  <c r="J210" i="1"/>
  <c r="L210" i="1" s="1"/>
  <c r="L211" i="1"/>
  <c r="J207" i="1"/>
  <c r="L207" i="1" s="1"/>
  <c r="L208" i="1"/>
  <c r="J204" i="1"/>
  <c r="L204" i="1" s="1"/>
  <c r="L205" i="1"/>
  <c r="J201" i="1"/>
  <c r="L201" i="1" s="1"/>
  <c r="L202" i="1"/>
  <c r="J198" i="1"/>
  <c r="L198" i="1" s="1"/>
  <c r="L199" i="1"/>
  <c r="J195" i="1"/>
  <c r="L195" i="1" s="1"/>
  <c r="L196" i="1"/>
  <c r="J192" i="1"/>
  <c r="L192" i="1" s="1"/>
  <c r="L193" i="1"/>
  <c r="J161" i="1"/>
  <c r="L161" i="1" s="1"/>
  <c r="L162" i="1"/>
  <c r="J156" i="1"/>
  <c r="L157" i="1"/>
  <c r="J148" i="1"/>
  <c r="L148" i="1" s="1"/>
  <c r="L149" i="1"/>
  <c r="J145" i="1"/>
  <c r="L145" i="1" s="1"/>
  <c r="L146" i="1"/>
  <c r="J124" i="1"/>
  <c r="L124" i="1" s="1"/>
  <c r="L125" i="1"/>
  <c r="J119" i="1"/>
  <c r="L119" i="1" s="1"/>
  <c r="L120" i="1"/>
  <c r="J113" i="1"/>
  <c r="L113" i="1" s="1"/>
  <c r="L114" i="1"/>
  <c r="J103" i="1"/>
  <c r="L103" i="1" s="1"/>
  <c r="L104" i="1"/>
  <c r="J98" i="1"/>
  <c r="L98" i="1" s="1"/>
  <c r="L99" i="1"/>
  <c r="J90" i="1"/>
  <c r="L90" i="1" s="1"/>
  <c r="L91" i="1"/>
  <c r="J87" i="1"/>
  <c r="L87" i="1" s="1"/>
  <c r="L88" i="1"/>
  <c r="J81" i="1"/>
  <c r="K81" i="1" s="1"/>
  <c r="L82" i="1"/>
  <c r="J76" i="1"/>
  <c r="L76" i="1" s="1"/>
  <c r="L77" i="1"/>
  <c r="J66" i="1"/>
  <c r="K66" i="1" s="1"/>
  <c r="L67" i="1"/>
  <c r="J61" i="1"/>
  <c r="L62" i="1"/>
  <c r="J56" i="1"/>
  <c r="L56" i="1" s="1"/>
  <c r="L57" i="1"/>
  <c r="J43" i="1"/>
  <c r="L43" i="1" s="1"/>
  <c r="L44" i="1"/>
  <c r="J40" i="1"/>
  <c r="L40" i="1" s="1"/>
  <c r="L41" i="1"/>
  <c r="J15" i="1"/>
  <c r="L15" i="1" s="1"/>
  <c r="L16" i="1"/>
  <c r="J25" i="1"/>
  <c r="L25" i="1" s="1"/>
  <c r="L26" i="1"/>
  <c r="J8" i="1"/>
  <c r="K8" i="1" s="1"/>
  <c r="L9" i="1"/>
  <c r="K422" i="1"/>
  <c r="K408" i="1"/>
  <c r="K287" i="1"/>
  <c r="K244" i="1"/>
  <c r="I348" i="1"/>
  <c r="I347" i="1" s="1"/>
  <c r="I346" i="1" s="1"/>
  <c r="I345" i="1" s="1"/>
  <c r="I344" i="1" s="1"/>
  <c r="I374" i="1"/>
  <c r="K415" i="1"/>
  <c r="K380" i="1"/>
  <c r="J374" i="1"/>
  <c r="L374" i="1" s="1"/>
  <c r="J348" i="1"/>
  <c r="L348" i="1" s="1"/>
  <c r="K322" i="1"/>
  <c r="K317" i="1"/>
  <c r="K193" i="1"/>
  <c r="K401" i="1"/>
  <c r="J18" i="1"/>
  <c r="L18" i="1" s="1"/>
  <c r="J384" i="1"/>
  <c r="K385" i="1"/>
  <c r="J347" i="1"/>
  <c r="L347" i="1" s="1"/>
  <c r="K355" i="1"/>
  <c r="K379" i="1"/>
  <c r="J407" i="1"/>
  <c r="K411" i="1"/>
  <c r="K418" i="1"/>
  <c r="J421" i="1"/>
  <c r="I326" i="1"/>
  <c r="I325" i="1" s="1"/>
  <c r="I324" i="1" s="1"/>
  <c r="K314" i="1"/>
  <c r="K311" i="1"/>
  <c r="K313" i="1"/>
  <c r="I316" i="1"/>
  <c r="J320" i="1"/>
  <c r="L320" i="1" s="1"/>
  <c r="J340" i="1"/>
  <c r="L340" i="1" s="1"/>
  <c r="K74" i="1"/>
  <c r="K72" i="1"/>
  <c r="K140" i="1"/>
  <c r="K131" i="1"/>
  <c r="K94" i="1"/>
  <c r="J243" i="1"/>
  <c r="I243" i="1"/>
  <c r="I242" i="1" s="1"/>
  <c r="I241" i="1" s="1"/>
  <c r="I192" i="1"/>
  <c r="I191" i="1" s="1"/>
  <c r="K201" i="1"/>
  <c r="I284" i="1"/>
  <c r="I280" i="1" s="1"/>
  <c r="I279" i="1" s="1"/>
  <c r="I273" i="1" s="1"/>
  <c r="K305" i="1"/>
  <c r="K297" i="1"/>
  <c r="K187" i="1"/>
  <c r="K182" i="1"/>
  <c r="K174" i="1"/>
  <c r="K169" i="1"/>
  <c r="K162" i="1"/>
  <c r="J284" i="1"/>
  <c r="L284" i="1" s="1"/>
  <c r="K213" i="1"/>
  <c r="K216" i="1"/>
  <c r="K238" i="1"/>
  <c r="J259" i="1"/>
  <c r="L259" i="1" s="1"/>
  <c r="K276" i="1"/>
  <c r="K292" i="1"/>
  <c r="K173" i="1"/>
  <c r="I166" i="1"/>
  <c r="I165" i="1" s="1"/>
  <c r="I164" i="1" s="1"/>
  <c r="J93" i="1"/>
  <c r="K157" i="1"/>
  <c r="K149" i="1"/>
  <c r="K146" i="1"/>
  <c r="K125" i="1"/>
  <c r="K120" i="1"/>
  <c r="K114" i="1"/>
  <c r="K104" i="1"/>
  <c r="K99" i="1"/>
  <c r="K91" i="1"/>
  <c r="K88" i="1"/>
  <c r="K167" i="1"/>
  <c r="K145" i="1"/>
  <c r="I135" i="1"/>
  <c r="I134" i="1" s="1"/>
  <c r="I116" i="1"/>
  <c r="I86" i="1"/>
  <c r="I85" i="1" s="1"/>
  <c r="I84" i="1" s="1"/>
  <c r="K87" i="1"/>
  <c r="K103" i="1"/>
  <c r="J118" i="1"/>
  <c r="L118" i="1" s="1"/>
  <c r="J130" i="1"/>
  <c r="L130" i="1" s="1"/>
  <c r="J139" i="1"/>
  <c r="L139" i="1" s="1"/>
  <c r="J160" i="1"/>
  <c r="L160" i="1" s="1"/>
  <c r="I161" i="1"/>
  <c r="I160" i="1" s="1"/>
  <c r="I159" i="1" s="1"/>
  <c r="J166" i="1"/>
  <c r="L166" i="1" s="1"/>
  <c r="K186" i="1"/>
  <c r="K21" i="1"/>
  <c r="K23" i="1"/>
  <c r="K54" i="1"/>
  <c r="K52" i="1"/>
  <c r="K49" i="1"/>
  <c r="K47" i="1"/>
  <c r="K40" i="1"/>
  <c r="K38" i="1"/>
  <c r="K36" i="1"/>
  <c r="K33" i="1"/>
  <c r="K31" i="1"/>
  <c r="K77" i="1"/>
  <c r="K67" i="1"/>
  <c r="K57" i="1"/>
  <c r="K41" i="1"/>
  <c r="K19" i="1"/>
  <c r="K9" i="1"/>
  <c r="K82" i="1"/>
  <c r="K62" i="1"/>
  <c r="K44" i="1"/>
  <c r="K26" i="1"/>
  <c r="K16" i="1"/>
  <c r="J51" i="1"/>
  <c r="L51" i="1" s="1"/>
  <c r="J46" i="1"/>
  <c r="L46" i="1" s="1"/>
  <c r="J35" i="1"/>
  <c r="L35" i="1" s="1"/>
  <c r="J30" i="1"/>
  <c r="L30" i="1" s="1"/>
  <c r="I71" i="1"/>
  <c r="I70" i="1" s="1"/>
  <c r="I69" i="1" s="1"/>
  <c r="I51" i="1"/>
  <c r="I46" i="1"/>
  <c r="I35" i="1"/>
  <c r="I30" i="1"/>
  <c r="J71" i="1"/>
  <c r="L71" i="1" s="1"/>
  <c r="I18" i="1"/>
  <c r="I14" i="1" s="1"/>
  <c r="I13" i="1" s="1"/>
  <c r="K56" i="1" l="1"/>
  <c r="J180" i="1"/>
  <c r="L180" i="1" s="1"/>
  <c r="K124" i="1"/>
  <c r="J112" i="1"/>
  <c r="L112" i="1" s="1"/>
  <c r="K98" i="1"/>
  <c r="K304" i="1"/>
  <c r="K281" i="1"/>
  <c r="K270" i="1"/>
  <c r="K255" i="1"/>
  <c r="J226" i="1"/>
  <c r="L226" i="1" s="1"/>
  <c r="K207" i="1"/>
  <c r="K195" i="1"/>
  <c r="J326" i="1"/>
  <c r="L326" i="1" s="1"/>
  <c r="K310" i="1"/>
  <c r="K390" i="1"/>
  <c r="J373" i="1"/>
  <c r="L373" i="1" s="1"/>
  <c r="K15" i="1"/>
  <c r="K407" i="1"/>
  <c r="L407" i="1"/>
  <c r="K384" i="1"/>
  <c r="L384" i="1"/>
  <c r="K43" i="1"/>
  <c r="J185" i="1"/>
  <c r="L185" i="1" s="1"/>
  <c r="K181" i="1"/>
  <c r="K148" i="1"/>
  <c r="J123" i="1"/>
  <c r="L123" i="1" s="1"/>
  <c r="K119" i="1"/>
  <c r="K113" i="1"/>
  <c r="J102" i="1"/>
  <c r="L102" i="1" s="1"/>
  <c r="K90" i="1"/>
  <c r="J172" i="1"/>
  <c r="J171" i="1" s="1"/>
  <c r="K171" i="1" s="1"/>
  <c r="J303" i="1"/>
  <c r="L303" i="1" s="1"/>
  <c r="K289" i="1"/>
  <c r="J275" i="1"/>
  <c r="L275" i="1" s="1"/>
  <c r="J269" i="1"/>
  <c r="L269" i="1" s="1"/>
  <c r="K260" i="1"/>
  <c r="J254" i="1"/>
  <c r="L254" i="1" s="1"/>
  <c r="J237" i="1"/>
  <c r="L237" i="1" s="1"/>
  <c r="K227" i="1"/>
  <c r="K222" i="1"/>
  <c r="K210" i="1"/>
  <c r="K204" i="1"/>
  <c r="K219" i="1"/>
  <c r="K296" i="1"/>
  <c r="K198" i="1"/>
  <c r="J242" i="1"/>
  <c r="L242" i="1" s="1"/>
  <c r="L243" i="1"/>
  <c r="K76" i="1"/>
  <c r="K341" i="1"/>
  <c r="K327" i="1"/>
  <c r="K321" i="1"/>
  <c r="K316" i="1"/>
  <c r="J309" i="1"/>
  <c r="L309" i="1" s="1"/>
  <c r="K330" i="1"/>
  <c r="K421" i="1"/>
  <c r="L421" i="1"/>
  <c r="K414" i="1"/>
  <c r="J410" i="1"/>
  <c r="K404" i="1"/>
  <c r="J389" i="1"/>
  <c r="L389" i="1" s="1"/>
  <c r="K374" i="1"/>
  <c r="J354" i="1"/>
  <c r="L354" i="1" s="1"/>
  <c r="K348" i="1"/>
  <c r="J191" i="1"/>
  <c r="J190" i="1" s="1"/>
  <c r="L190" i="1" s="1"/>
  <c r="L156" i="1"/>
  <c r="K156" i="1"/>
  <c r="J155" i="1"/>
  <c r="K25" i="1"/>
  <c r="J97" i="1"/>
  <c r="L97" i="1" s="1"/>
  <c r="K93" i="1"/>
  <c r="L93" i="1"/>
  <c r="J80" i="1"/>
  <c r="L81" i="1"/>
  <c r="J65" i="1"/>
  <c r="L66" i="1"/>
  <c r="J60" i="1"/>
  <c r="L61" i="1"/>
  <c r="K61" i="1"/>
  <c r="J14" i="1"/>
  <c r="L14" i="1" s="1"/>
  <c r="J7" i="1"/>
  <c r="L8" i="1"/>
  <c r="I133" i="1"/>
  <c r="J417" i="1"/>
  <c r="I373" i="1"/>
  <c r="I372" i="1" s="1"/>
  <c r="I371" i="1" s="1"/>
  <c r="I370" i="1" s="1"/>
  <c r="J403" i="1"/>
  <c r="J86" i="1"/>
  <c r="L86" i="1" s="1"/>
  <c r="K400" i="1"/>
  <c r="J383" i="1"/>
  <c r="L383" i="1" s="1"/>
  <c r="K347" i="1"/>
  <c r="J346" i="1"/>
  <c r="L346" i="1" s="1"/>
  <c r="J372" i="1"/>
  <c r="L372" i="1" s="1"/>
  <c r="K383" i="1"/>
  <c r="I309" i="1"/>
  <c r="I308" i="1" s="1"/>
  <c r="I307" i="1" s="1"/>
  <c r="K320" i="1"/>
  <c r="J319" i="1"/>
  <c r="K326" i="1"/>
  <c r="J325" i="1"/>
  <c r="L325" i="1" s="1"/>
  <c r="K340" i="1"/>
  <c r="J339" i="1"/>
  <c r="I190" i="1"/>
  <c r="I189" i="1" s="1"/>
  <c r="K284" i="1"/>
  <c r="K243" i="1"/>
  <c r="K192" i="1"/>
  <c r="J280" i="1"/>
  <c r="J225" i="1"/>
  <c r="L225" i="1" s="1"/>
  <c r="K259" i="1"/>
  <c r="J258" i="1"/>
  <c r="J268" i="1"/>
  <c r="J302" i="1"/>
  <c r="J111" i="1"/>
  <c r="J117" i="1"/>
  <c r="L117" i="1" s="1"/>
  <c r="K118" i="1"/>
  <c r="K123" i="1"/>
  <c r="J129" i="1"/>
  <c r="L129" i="1" s="1"/>
  <c r="K130" i="1"/>
  <c r="J135" i="1"/>
  <c r="L135" i="1" s="1"/>
  <c r="K139" i="1"/>
  <c r="J159" i="1"/>
  <c r="K160" i="1"/>
  <c r="K161" i="1"/>
  <c r="J165" i="1"/>
  <c r="L165" i="1" s="1"/>
  <c r="K166" i="1"/>
  <c r="K180" i="1"/>
  <c r="J184" i="1"/>
  <c r="K185" i="1"/>
  <c r="K35" i="1"/>
  <c r="K51" i="1"/>
  <c r="K18" i="1"/>
  <c r="J70" i="1"/>
  <c r="L70" i="1" s="1"/>
  <c r="K71" i="1"/>
  <c r="J29" i="1"/>
  <c r="L29" i="1" s="1"/>
  <c r="K30" i="1"/>
  <c r="K46" i="1"/>
  <c r="I29" i="1"/>
  <c r="J179" i="1" l="1"/>
  <c r="K112" i="1"/>
  <c r="J96" i="1"/>
  <c r="J274" i="1"/>
  <c r="L274" i="1" s="1"/>
  <c r="J236" i="1"/>
  <c r="K226" i="1"/>
  <c r="K242" i="1"/>
  <c r="J353" i="1"/>
  <c r="L353" i="1" s="1"/>
  <c r="K389" i="1"/>
  <c r="L191" i="1"/>
  <c r="J101" i="1"/>
  <c r="K269" i="1"/>
  <c r="K254" i="1"/>
  <c r="K373" i="1"/>
  <c r="K309" i="1"/>
  <c r="J308" i="1"/>
  <c r="L308" i="1" s="1"/>
  <c r="J85" i="1"/>
  <c r="L85" i="1" s="1"/>
  <c r="K102" i="1"/>
  <c r="J253" i="1"/>
  <c r="L253" i="1" s="1"/>
  <c r="L172" i="1"/>
  <c r="L171" i="1"/>
  <c r="K172" i="1"/>
  <c r="K302" i="1"/>
  <c r="L302" i="1"/>
  <c r="K268" i="1"/>
  <c r="L268" i="1"/>
  <c r="K253" i="1"/>
  <c r="K339" i="1"/>
  <c r="L339" i="1"/>
  <c r="K319" i="1"/>
  <c r="L319" i="1"/>
  <c r="K353" i="1"/>
  <c r="K410" i="1"/>
  <c r="L410" i="1"/>
  <c r="J122" i="1"/>
  <c r="L122" i="1" s="1"/>
  <c r="K303" i="1"/>
  <c r="K275" i="1"/>
  <c r="K258" i="1"/>
  <c r="L258" i="1"/>
  <c r="K237" i="1"/>
  <c r="J279" i="1"/>
  <c r="L279" i="1" s="1"/>
  <c r="L280" i="1"/>
  <c r="J241" i="1"/>
  <c r="K241" i="1" s="1"/>
  <c r="K191" i="1"/>
  <c r="K354" i="1"/>
  <c r="K403" i="1"/>
  <c r="L403" i="1"/>
  <c r="K417" i="1"/>
  <c r="L417" i="1"/>
  <c r="K184" i="1"/>
  <c r="L184" i="1"/>
  <c r="K179" i="1"/>
  <c r="L179" i="1"/>
  <c r="K236" i="1"/>
  <c r="L236" i="1"/>
  <c r="K159" i="1"/>
  <c r="L159" i="1"/>
  <c r="J154" i="1"/>
  <c r="L155" i="1"/>
  <c r="K155" i="1"/>
  <c r="K14" i="1"/>
  <c r="K111" i="1"/>
  <c r="J106" i="1"/>
  <c r="L111" i="1"/>
  <c r="K101" i="1"/>
  <c r="L101" i="1"/>
  <c r="K97" i="1"/>
  <c r="K96" i="1"/>
  <c r="L96" i="1"/>
  <c r="K86" i="1"/>
  <c r="J79" i="1"/>
  <c r="L80" i="1"/>
  <c r="K80" i="1"/>
  <c r="J64" i="1"/>
  <c r="L65" i="1"/>
  <c r="K65" i="1"/>
  <c r="J59" i="1"/>
  <c r="L60" i="1"/>
  <c r="K60" i="1"/>
  <c r="J13" i="1"/>
  <c r="L13" i="1" s="1"/>
  <c r="J6" i="1"/>
  <c r="L7" i="1"/>
  <c r="K7" i="1"/>
  <c r="K372" i="1"/>
  <c r="J371" i="1"/>
  <c r="L371" i="1" s="1"/>
  <c r="J382" i="1"/>
  <c r="K279" i="1"/>
  <c r="K346" i="1"/>
  <c r="K280" i="1"/>
  <c r="K190" i="1"/>
  <c r="J324" i="1"/>
  <c r="K325" i="1"/>
  <c r="K225" i="1"/>
  <c r="J84" i="1"/>
  <c r="K85" i="1"/>
  <c r="K117" i="1"/>
  <c r="K129" i="1"/>
  <c r="J128" i="1"/>
  <c r="L128" i="1" s="1"/>
  <c r="K135" i="1"/>
  <c r="J134" i="1"/>
  <c r="L134" i="1" s="1"/>
  <c r="K165" i="1"/>
  <c r="J164" i="1"/>
  <c r="J28" i="1"/>
  <c r="L28" i="1" s="1"/>
  <c r="K29" i="1"/>
  <c r="J69" i="1"/>
  <c r="K70" i="1"/>
  <c r="I28" i="1"/>
  <c r="J116" i="1" l="1"/>
  <c r="K274" i="1"/>
  <c r="J307" i="1"/>
  <c r="J345" i="1"/>
  <c r="L345" i="1" s="1"/>
  <c r="K308" i="1"/>
  <c r="K122" i="1"/>
  <c r="L241" i="1"/>
  <c r="K324" i="1"/>
  <c r="L324" i="1"/>
  <c r="J189" i="1"/>
  <c r="L189" i="1" s="1"/>
  <c r="K307" i="1"/>
  <c r="L307" i="1"/>
  <c r="J273" i="1"/>
  <c r="K382" i="1"/>
  <c r="L382" i="1"/>
  <c r="K164" i="1"/>
  <c r="L164" i="1"/>
  <c r="L154" i="1"/>
  <c r="K154" i="1"/>
  <c r="K116" i="1"/>
  <c r="L116" i="1"/>
  <c r="K13" i="1"/>
  <c r="K106" i="1"/>
  <c r="L106" i="1"/>
  <c r="K84" i="1"/>
  <c r="L84" i="1"/>
  <c r="L79" i="1"/>
  <c r="K79" i="1"/>
  <c r="K69" i="1"/>
  <c r="L69" i="1"/>
  <c r="L64" i="1"/>
  <c r="K64" i="1"/>
  <c r="L59" i="1"/>
  <c r="K59" i="1"/>
  <c r="J5" i="1"/>
  <c r="L6" i="1"/>
  <c r="K6" i="1"/>
  <c r="J133" i="1"/>
  <c r="L133" i="1" s="1"/>
  <c r="J370" i="1"/>
  <c r="K371" i="1"/>
  <c r="J344" i="1"/>
  <c r="K134" i="1"/>
  <c r="K133" i="1"/>
  <c r="J127" i="1"/>
  <c r="K128" i="1"/>
  <c r="K28" i="1"/>
  <c r="J12" i="1"/>
  <c r="L12" i="1" s="1"/>
  <c r="I12" i="1"/>
  <c r="K345" i="1" l="1"/>
  <c r="K189" i="1"/>
  <c r="K344" i="1"/>
  <c r="L344" i="1"/>
  <c r="K370" i="1"/>
  <c r="L370" i="1"/>
  <c r="K273" i="1"/>
  <c r="L273" i="1"/>
  <c r="K127" i="1"/>
  <c r="L127" i="1"/>
  <c r="J4" i="1"/>
  <c r="L5" i="1"/>
  <c r="K5" i="1"/>
  <c r="J11" i="1"/>
  <c r="L11" i="1" s="1"/>
  <c r="K12" i="1"/>
  <c r="I11" i="1"/>
  <c r="I424" i="1" s="1"/>
  <c r="I425" i="1" s="1"/>
  <c r="L4" i="1" l="1"/>
  <c r="K4" i="1"/>
  <c r="J424" i="1"/>
  <c r="K11" i="1"/>
  <c r="L424" i="1" l="1"/>
  <c r="J425" i="1"/>
  <c r="K424" i="1"/>
</calcChain>
</file>

<file path=xl/sharedStrings.xml><?xml version="1.0" encoding="utf-8"?>
<sst xmlns="http://schemas.openxmlformats.org/spreadsheetml/2006/main" count="2915" uniqueCount="328">
  <si>
    <t/>
  </si>
  <si>
    <t>Наименование</t>
  </si>
  <si>
    <t>МП</t>
  </si>
  <si>
    <t>ППМП</t>
  </si>
  <si>
    <t>ОМ</t>
  </si>
  <si>
    <t>ГРБС</t>
  </si>
  <si>
    <t>НР</t>
  </si>
  <si>
    <t>ВР</t>
  </si>
  <si>
    <t>1</t>
  </si>
  <si>
    <t>2</t>
  </si>
  <si>
    <t>3</t>
  </si>
  <si>
    <t>4</t>
  </si>
  <si>
    <t>5</t>
  </si>
  <si>
    <t>6</t>
  </si>
  <si>
    <t>7</t>
  </si>
  <si>
    <t>8</t>
  </si>
  <si>
    <t>9</t>
  </si>
  <si>
    <t>Формирование современной городской среды города Фокино на 2018-2022 годы</t>
  </si>
  <si>
    <t>01</t>
  </si>
  <si>
    <t>Формирование современной городской среды города Фокино на 2018-2024 годы</t>
  </si>
  <si>
    <t>0</t>
  </si>
  <si>
    <t>Региональный проект "Формирование комфортной городской среды (Брянская область)"</t>
  </si>
  <si>
    <t>F2</t>
  </si>
  <si>
    <t>Администрация города Фокино</t>
  </si>
  <si>
    <t>002</t>
  </si>
  <si>
    <t>Реализация программ формирования современной городской среды</t>
  </si>
  <si>
    <t>55550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</si>
  <si>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</si>
  <si>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</si>
  <si>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</si>
  <si>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</si>
  <si>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Реализация полномочий исполнительного органа власти городского округа город Фокино Брянской области</t>
  </si>
  <si>
    <t>02</t>
  </si>
  <si>
    <t>Подпрограмма "Выполнение функций администрации города Фокино, реализация переданных полномочий"</t>
  </si>
  <si>
    <t>Создание условий для эффективной деятельности главы и администрации города</t>
  </si>
  <si>
    <t>Обеспечение деятельности главы местной администрации (исполнительно-распорядительного органа муниципального образования)</t>
  </si>
  <si>
    <t>80020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</si>
  <si>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</si>
  <si>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</si>
  <si>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</si>
  <si>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</si>
  <si>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</si>
  <si>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</si>
  <si>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</si>
  <si>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</si>
  <si>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</si>
  <si>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</si>
  <si>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Членские взносы некоммерческим организациям</t>
  </si>
  <si>
    <t>81410</t>
  </si>
  <si>
    <t>Обеспечение реализации отдельных переданных государственных полномочий Брянской области</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</si>
  <si>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</si>
  <si>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</si>
  <si>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</si>
  <si>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</si>
  <si>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</si>
  <si>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</si>
  <si>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</si>
  <si>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</si>
  <si>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Осуществление отдельных полномочий в области охраны труда и уведомительной рекомендации территориальных соглашений и коллективных договоров</t>
  </si>
  <si>
    <t>17900</t>
  </si>
  <si>
    <t>Осуществление первичного воинского учета органами местного самоуправления поселений, муниципальных и городских округов</t>
  </si>
  <si>
    <t>51180</t>
  </si>
  <si>
    <t>Осуществление полномочий по составлению (измерению) списков кандидатов в присяжные заседатели федеральных судов общей юрисдикции в Российской Федерации</t>
  </si>
  <si>
    <t>51200</t>
  </si>
  <si>
    <t>Информирование населения о деятельности муниципальных органов власти и социально-экономическом развитии города через средства массовой информации</t>
  </si>
  <si>
    <t>03</t>
  </si>
  <si>
    <t>Учреждения, обеспечивающие деятельность органов местного самоуправления и муниципальных учреждений</t>
  </si>
  <si>
    <t>80720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</si>
  <si>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</si>
  <si>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</si>
  <si>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</si>
  <si>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</si>
  <si>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Повышение качества и доступности предоставления государственных и муниципальных услуг</t>
  </si>
  <si>
    <t>04</t>
  </si>
  <si>
    <t>Многофункциональные центры предоставления государственных и муниципальных услуг</t>
  </si>
  <si>
    <t>80710</t>
  </si>
  <si>
    <t>Обеспечение деятельности в сфере установленных функций</t>
  </si>
  <si>
    <t>05</t>
  </si>
  <si>
    <t>Единые дежурно-диспетчерские службы</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</si>
  <si>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</si>
  <si>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</si>
  <si>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</si>
  <si>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</si>
  <si>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</si>
  <si>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Осуществление мероприятий по землеустройству и землепользованию</t>
  </si>
  <si>
    <t>06</t>
  </si>
  <si>
    <t>Мероприятия в сфере архитектуры и градостроительства</t>
  </si>
  <si>
    <t>83310</t>
  </si>
  <si>
    <t>Подпрограмма "Профилактика правонарушений на территории города Фокино"</t>
  </si>
  <si>
    <t>Укрепление общественного порядка и общественной безопасности</t>
  </si>
  <si>
    <t>11</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</si>
  <si>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</si>
  <si>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18540</t>
  </si>
  <si>
    <t>Совершенствование системы профилактики правонарушений и усиление борьбы с преступностью</t>
  </si>
  <si>
    <t>81130</t>
  </si>
  <si>
    <t>Мероприятия по комплексной безопасности муниципальных учреждений</t>
  </si>
  <si>
    <t>82430</t>
  </si>
  <si>
    <t>Мероприятия по профилактике безнадзорности и подростковой преступности</t>
  </si>
  <si>
    <t>12</t>
  </si>
  <si>
    <t>Организация временного трудоустройства несовершеннолетних граждан в возрасте от 14 до 18 лет</t>
  </si>
  <si>
    <t>82370</t>
  </si>
  <si>
    <t>Мероприятия по профилактике наркомании</t>
  </si>
  <si>
    <t>13</t>
  </si>
  <si>
    <t>Противодействие злоупотреблению наркотиками и их незаконному обороту</t>
  </si>
  <si>
    <t>81150</t>
  </si>
  <si>
    <t>Выполнение мероприятий по гражданской обороне, выполнение мероприятий мобилизационной подготовки</t>
  </si>
  <si>
    <t>15</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</si>
  <si>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</si>
  <si>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81210</t>
  </si>
  <si>
    <t>Подпрограмма "Дорожное хозяйство"</t>
  </si>
  <si>
    <t>Обеспечение сохранности автомобильных дорог местного значения и условий безопасности движения по ним</t>
  </si>
  <si>
    <t>21</t>
  </si>
  <si>
    <t>81610</t>
  </si>
  <si>
    <t>Развитие и модернизация сети автомобильных дорог общего пользования местного значения</t>
  </si>
  <si>
    <t>22</t>
  </si>
  <si>
    <t>S6170</t>
  </si>
  <si>
    <t>Подпрограмма "Повышение качества водоснабжения в городе Фокино"</t>
  </si>
  <si>
    <t>Региональный проект "Чистая вода (Брянская область)"</t>
  </si>
  <si>
    <t>F5</t>
  </si>
  <si>
    <t>Строительство и реконструкция (модернизация) объектов питьевого водоснабжения</t>
  </si>
  <si>
    <t>52430</t>
  </si>
  <si>
    <t>Капитальные вложения в объекты государственной (муниципальной) собственности</t>
  </si>
  <si>
    <t>400</t>
  </si>
  <si>
    <t>Бюджетные инвестиции</t>
  </si>
  <si>
    <t>410</t>
  </si>
  <si>
    <t>Подпрограмма "Реализация мероприятий в области жилищно-коммунального хозяйства и благоустройства"</t>
  </si>
  <si>
    <t>Повышение уровня благоустройства городского округа</t>
  </si>
  <si>
    <t>31</t>
  </si>
  <si>
    <t>Организация и обеспечение освещения улиц</t>
  </si>
  <si>
    <t>81690</t>
  </si>
  <si>
    <t>Мероприятия по благоустройству</t>
  </si>
  <si>
    <t>81730</t>
  </si>
  <si>
    <t>Мероприятия по обеспечению населения бытовыми услугами</t>
  </si>
  <si>
    <t>81810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</si>
  <si>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</si>
  <si>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</si>
  <si>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Обеспечение мероприятий по капитальному ремонту муниципального имущества в многоквартирных домах</t>
  </si>
  <si>
    <t>32</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</si>
  <si>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</si>
  <si>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81830</t>
  </si>
  <si>
    <t>Обеспечение мероприятий по содержанию муниципального жилья</t>
  </si>
  <si>
    <t>33</t>
  </si>
  <si>
    <t>Мероприятия в сфере жилищного хозяйства</t>
  </si>
  <si>
    <t>81750</t>
  </si>
  <si>
    <t>Повышение энергетической эффективности и обеспечение энергосбережения</t>
  </si>
  <si>
    <t>34</t>
  </si>
  <si>
    <t>Повышение энергетической эффективности и обеспечения энергосбережения</t>
  </si>
  <si>
    <t>83260</t>
  </si>
  <si>
    <t>Строительство водопроводной сети</t>
  </si>
  <si>
    <t>35</t>
  </si>
  <si>
    <t>Мероприятия в сфере коммунального хозяйства</t>
  </si>
  <si>
    <t>81740</t>
  </si>
  <si>
    <t>Обеспечение проведения мероприятий, направленных на реформирование жилищно-коммунального хозяйства с целью создания благоприятных условий проживания граждан</t>
  </si>
  <si>
    <t>36</t>
  </si>
  <si>
    <t>Подготовка объектов жилищно-коммунального хозяйства к зиме</t>
  </si>
  <si>
    <t>S3450</t>
  </si>
  <si>
    <t>Приобретение специализированной техники для предприятий жилищно-коммунального комплекса</t>
  </si>
  <si>
    <t>37</t>
  </si>
  <si>
    <t>81850</t>
  </si>
  <si>
    <t>Подпрограмма "Реализация исполнительных и управленческих функций в области образования, культуры, физической культуры и спорта, координация деятельности муниципальных бюджетных учреждений городского округа город Фокино Брянской области</t>
  </si>
  <si>
    <t>Повышение доступности и качества предоставления дошкольного, общего образования, дополнительного образования детей</t>
  </si>
  <si>
    <t>41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</si>
  <si>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</si>
  <si>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</si>
  <si>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</si>
  <si>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</si>
  <si>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</si>
  <si>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</si>
  <si>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</si>
  <si>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</si>
  <si>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</si>
  <si>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</si>
  <si>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</si>
  <si>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</si>
  <si>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</si>
  <si>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</si>
  <si>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Дошкольные образовательные организации</t>
  </si>
  <si>
    <t>80300</t>
  </si>
  <si>
    <t>Общеобразовательные организации</t>
  </si>
  <si>
    <t>80310</t>
  </si>
  <si>
    <t>Организации дополнительного образования</t>
  </si>
  <si>
    <t>80320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</si>
  <si>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</si>
  <si>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</si>
  <si>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</si>
  <si>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S4900</t>
  </si>
  <si>
    <t>Приведение в соответствии с брендбуком "Точка роста" помещений муниципальных общеобразовательных организаций</t>
  </si>
  <si>
    <t>S4910</t>
  </si>
  <si>
    <t>Реализация мероприятий по усовершенствованию инфраструктуры сферы образования</t>
  </si>
  <si>
    <t>42</t>
  </si>
  <si>
    <t>Модернизация школьных столовых муниципальных общеобразовательных организаций Брянской области</t>
  </si>
  <si>
    <t>S4770</t>
  </si>
  <si>
    <t>Проведение оздоровительной кампании детей и молодежи</t>
  </si>
  <si>
    <t>43</t>
  </si>
  <si>
    <t>Мероприятий по проведению оздоровительной кампании детей</t>
  </si>
  <si>
    <t>S4790</t>
  </si>
  <si>
    <t>Реализация политики в сфере образования и культуры на территории города Фокино</t>
  </si>
  <si>
    <t>44</t>
  </si>
  <si>
    <t>Мероприятия по развитию образования</t>
  </si>
  <si>
    <t>45</t>
  </si>
  <si>
    <t>82330</t>
  </si>
  <si>
    <t>Иные выплаты населению</t>
  </si>
  <si>
    <t>360</t>
  </si>
  <si>
    <t>Реализация мероприятий по модернизации школьных систем образования</t>
  </si>
  <si>
    <t>46</t>
  </si>
  <si>
    <t>Региональный проект "Создание условий для обучения, отдыха и оздоровления детей и молодежи (Брянская область)"</t>
  </si>
  <si>
    <t>ZВ</t>
  </si>
  <si>
    <t>L7500</t>
  </si>
  <si>
    <t>Подпрограмма "Реализация мероприятий социальной политики"</t>
  </si>
  <si>
    <t>Социальная защита населения, осуществление мер по улучшению положения отдельных категорий граждан</t>
  </si>
  <si>
    <t>51</t>
  </si>
  <si>
    <t>Выплата муниципальных пенсий (доплат к государственным пенсиям)</t>
  </si>
  <si>
    <t>82450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</si>
  <si>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</si>
  <si>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</si>
  <si>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</si>
  <si>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52</t>
  </si>
  <si>
    <t>Обеспечение сохранности жилых помещений, закрепленных за детьми - сиротами и детьми, оставшимися без попечения родителей</t>
  </si>
  <si>
    <t>16710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</si>
  <si>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(организация и осуществление деятельности по опеке и попечительству)</t>
  </si>
  <si>
    <t>16721</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</si>
  <si>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(подготовка лиц, желающих принять на воспитание в свою семью ребенка, оставшегося без попечения родителей)</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</si>
  <si>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</si>
  <si>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подготовку лиц, желающих принять на воспитание в свою семью ребенка, оставшегося без попечения родителей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</si>
  <si>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</si>
  <si>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</si>
  <si>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</si>
  <si>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Социальная поддержка многодетных семей, реализация мероприятий, направленных на повышение социального статуса семьи и укрепление семейных ценностей</t>
  </si>
  <si>
    <t>53</t>
  </si>
  <si>
    <t>Реализация мероприятий по обеспечению жильем молодых семей</t>
  </si>
  <si>
    <t>L4970</t>
  </si>
  <si>
    <t>Подпрограмма "Осуществление мероприятий в области культуры"</t>
  </si>
  <si>
    <t>Создание условий для участия граждан в культурной жизни города</t>
  </si>
  <si>
    <t>61</t>
  </si>
  <si>
    <t>Библиотеки</t>
  </si>
  <si>
    <t>80450</t>
  </si>
  <si>
    <t>Дворцы и дома культуры, клубы, выставочные залы</t>
  </si>
  <si>
    <t>80480</t>
  </si>
  <si>
    <t>Субсидии автономным учреждениям</t>
  </si>
  <si>
    <t>620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</si>
  <si>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</si>
  <si>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</si>
  <si>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Модернизация библиотек в части комплектования книжных фондов</t>
  </si>
  <si>
    <t>62</t>
  </si>
  <si>
    <t>Государственная поддержка отрасли культуры</t>
  </si>
  <si>
    <t>L5190</t>
  </si>
  <si>
    <t>Подпрограмма "Физическая культура, спорт и молодёжная политика"</t>
  </si>
  <si>
    <t>Популяризация массового спорта</t>
  </si>
  <si>
    <t>71</t>
  </si>
  <si>
    <t>Спортивно-оздоровительные комплексы и центры</t>
  </si>
  <si>
    <t>80600</t>
  </si>
  <si>
    <t>Мероприятия по развитию физической культуры и спорта</t>
  </si>
  <si>
    <t>82300</t>
  </si>
  <si>
    <t>Региональный проект "Спорт - норма жизни (Брянская область)"</t>
  </si>
  <si>
    <t>P5</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</si>
  <si>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</si>
  <si>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51390</t>
  </si>
  <si>
    <t>Управление муниципальными финансами городского округа город Фокино Брянской области</t>
  </si>
  <si>
    <t>Обеспечение финансовой устойчивости бюджетной системы путем проведения сбалансированной финансовой политики</t>
  </si>
  <si>
    <t>Финансовое управление администрации города Фокино</t>
  </si>
  <si>
    <t>003</t>
  </si>
  <si>
    <t>Обслуживание государственного и муниципального долга</t>
  </si>
  <si>
    <t>Обслуживание муниципального долга</t>
  </si>
  <si>
    <t>83000</t>
  </si>
  <si>
    <t>Обслуживание государственного (муниципального) долга</t>
  </si>
  <si>
    <t>700</t>
  </si>
  <si>
    <t>730</t>
  </si>
  <si>
    <t>Управление муниципальной собственностью городского округа город Фокино Брянской области</t>
  </si>
  <si>
    <t>Обеспечение эффективного управления и распоряжения муниципальным имуществом городского округа (в том числе земельными участками), рационального его использования, распоряжения</t>
  </si>
  <si>
    <t>Комитет по управлению муниципальным имуществом города Фокино</t>
  </si>
  <si>
    <t>005</t>
  </si>
  <si>
    <t>Мероприятия по землеустройству и землепользованию</t>
  </si>
  <si>
    <t>80910</t>
  </si>
  <si>
    <t>Непрограммная деятельность</t>
  </si>
  <si>
    <t>70</t>
  </si>
  <si>
    <t>Совет народных депутатов города Фокино</t>
  </si>
  <si>
    <t>00</t>
  </si>
  <si>
    <t>001</t>
  </si>
  <si>
    <t>Достижение показателей деятельности органов исполнительной власти субъектов Российской федерации</t>
  </si>
  <si>
    <t>55490</t>
  </si>
  <si>
    <t>Исполнение исковых требований на основании вступивших в законную силу судебных актов</t>
  </si>
  <si>
    <t>83270</t>
  </si>
  <si>
    <t>Резервные средства</t>
  </si>
  <si>
    <t>870</t>
  </si>
  <si>
    <t>Резервный фонд местной администрации</t>
  </si>
  <si>
    <t>83030</t>
  </si>
  <si>
    <t>Контрольно-счетная палата города Фокино</t>
  </si>
  <si>
    <t>016</t>
  </si>
  <si>
    <t>Обеспечение деятельности руководителя контрольно-счетного органа муниципального образования и его заместителей</t>
  </si>
  <si>
    <t>80050</t>
  </si>
  <si>
    <t>ИТОГО:</t>
  </si>
  <si>
    <t>Уточненная бюджетная роспись на 2022 год</t>
  </si>
  <si>
    <t>Процент исполнения к уточненной бюджетной росписи</t>
  </si>
  <si>
    <t>Единица измерения: рублей</t>
  </si>
  <si>
    <t>Кассовое исполнение за девять месяцев 2021 года</t>
  </si>
  <si>
    <t>Темп роста 2022 к соответствующему периоду 2021</t>
  </si>
  <si>
    <t>Сведения о расходах бюджета городского округа город Фокино Брянской области  по муниципальным  программам  в сравнении с соответствующим периодом прошлого года (за девять месяцев 2022 года в сравнении с девятью месяцами 2021 года)</t>
  </si>
  <si>
    <t>Кассовое исполнение за девять месяцев 2022 года</t>
  </si>
  <si>
    <t>Повышение безопасности дорожного движения</t>
  </si>
  <si>
    <t>Организация и содержание мест захоронения (кладбищ)</t>
  </si>
  <si>
    <t>Мероприятия по решению вопросов местного значения, инициированных органами местного самоуправления муниципальных образований Брянской области, в рамках проекта "Решаем вместе"</t>
  </si>
  <si>
    <t>S5871</t>
  </si>
  <si>
    <t>Реализация инициативных проектов (Благоустройство дорожки к МАУ УСЦ "Триумф"</t>
  </si>
  <si>
    <t>S1270</t>
  </si>
  <si>
    <t>Софинансирование объектов капитальных вложений муниципальной собственности</t>
  </si>
  <si>
    <t>Мероприятия по социальной поддержке отдельных категорий граждан</t>
  </si>
  <si>
    <t>S4850</t>
  </si>
  <si>
    <t>Капитальный ремонт кровель муниципальных образовательных организаций Брянской области</t>
  </si>
  <si>
    <t>S4860</t>
  </si>
  <si>
    <t>Замена оконных блоков муниципальных образовательных организаций Брянской области</t>
  </si>
  <si>
    <t>A1</t>
  </si>
  <si>
    <t>Региональный проект "Культура"</t>
  </si>
  <si>
    <t>Выплата единовременного пособия при всех формах устройства детей, лишенных родительского попечения. в семью</t>
  </si>
  <si>
    <t>Переселение граждан из аварийного жилищного фонда на территории городского округа город Фокино Брянской области (2019 - 2024 годы)</t>
  </si>
  <si>
    <t>Мероприятия по переселению граждан из аварийного жилищного фонда</t>
  </si>
  <si>
    <t>F3</t>
  </si>
  <si>
    <t>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</si>
  <si>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67483</t>
  </si>
  <si>
    <t>Обеспечение устойчивого сокращения непригодного для проживания жилищного фонда (за счет средств областного бюджета)</t>
  </si>
  <si>
    <t>67484</t>
  </si>
  <si>
    <t>Обеспечение устойчивого сокращения непригодного для проживания жилищного фонда (за счет средств местного бюджета)</t>
  </si>
  <si>
    <t>6748S</t>
  </si>
  <si>
    <t>Организация и проведение выборов и референдумов</t>
  </si>
  <si>
    <t>80060</t>
  </si>
  <si>
    <t>Специальные расходы</t>
  </si>
  <si>
    <t>880</t>
  </si>
  <si>
    <t>Исполнение судебных актов</t>
  </si>
  <si>
    <t>830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</si>
</sst>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Times New Roman"/>
    </font>
    <font>
      <sz val="12"/>
      <color rgb="FF000000"/>
      <name val="Times New Roman"/>
      <family val="2"/>
    </font>
    <font>
      <b/>
      <sz val="12"/>
      <color rgb="FF000000"/>
      <name val="Times New Roman"/>
      <family val="2"/>
    </font>
    <font>
      <b/>
      <sz val="14"/>
      <color rgb="FF000000"/>
      <name val="Times New Roman"/>
      <family val="2"/>
    </font>
    <font>
      <b/>
      <sz val="10"/>
      <color rgb="FF000000"/>
      <name val="Arial CYR"/>
    </font>
    <font>
      <sz val="10"/>
      <color rgb="FF000000"/>
      <name val="Times New Roman"/>
      <family val="1"/>
      <charset val="204"/>
    </font>
    <font>
      <b/>
      <sz val="12"/>
      <color rgb="FF000000"/>
      <name val="Times New Roman"/>
      <family val="1"/>
      <charset val="204"/>
    </font>
    <font>
      <b/>
      <sz val="10"/>
      <color rgb="FF000000"/>
      <name val="Times New Roman"/>
      <family val="1"/>
      <charset val="204"/>
    </font>
    <font>
      <sz val="12"/>
      <color rgb="FF000000"/>
      <name val="Times New Roman"/>
      <family val="1"/>
      <charset val="204"/>
    </font>
  </fonts>
  <fills count="4">
    <fill>
      <patternFill patternType="none"/>
    </fill>
    <fill>
      <patternFill patternType="gray125"/>
    </fill>
    <fill>
      <patternFill patternType="solid">
        <fgColor rgb="FFCCFFFF"/>
      </patternFill>
    </fill>
    <fill>
      <patternFill patternType="solid">
        <fgColor theme="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top" wrapText="1"/>
    </xf>
    <xf numFmtId="4" fontId="4" fillId="2" borderId="1">
      <alignment horizontal="right" vertical="top" shrinkToFit="1"/>
    </xf>
  </cellStyleXfs>
  <cellXfs count="43">
    <xf numFmtId="0" fontId="0" fillId="0" borderId="0" xfId="0" applyFont="1" applyFill="1" applyAlignment="1">
      <alignment vertical="top"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0" fontId="2" fillId="0" borderId="1" xfId="0" applyFont="1" applyFill="1" applyBorder="1" applyAlignment="1">
      <alignment vertical="top" wrapText="1"/>
    </xf>
    <xf numFmtId="0" fontId="1" fillId="0" borderId="1" xfId="0" applyFont="1" applyFill="1" applyBorder="1" applyAlignment="1">
      <alignment horizontal="left" vertical="center" wrapText="1"/>
    </xf>
    <xf numFmtId="0" fontId="1" fillId="0" borderId="1" xfId="0" applyFont="1" applyFill="1" applyBorder="1" applyAlignment="1">
      <alignment vertical="top" wrapText="1"/>
    </xf>
    <xf numFmtId="4" fontId="1" fillId="0" borderId="1" xfId="0" applyNumberFormat="1" applyFont="1" applyFill="1" applyBorder="1" applyAlignment="1">
      <alignment horizontal="right" vertical="center" wrapText="1"/>
    </xf>
    <xf numFmtId="4" fontId="1" fillId="0" borderId="2" xfId="0" applyNumberFormat="1" applyFont="1" applyFill="1" applyBorder="1" applyAlignment="1">
      <alignment horizontal="right" vertical="center" wrapText="1"/>
    </xf>
    <xf numFmtId="10" fontId="1" fillId="0" borderId="3" xfId="0" applyNumberFormat="1" applyFont="1" applyFill="1" applyBorder="1" applyAlignment="1">
      <alignment horizontal="right" vertical="center" wrapText="1"/>
    </xf>
    <xf numFmtId="4" fontId="0" fillId="0" borderId="0" xfId="0" applyNumberFormat="1" applyFont="1" applyFill="1" applyAlignment="1">
      <alignment vertical="top" wrapText="1"/>
    </xf>
    <xf numFmtId="0" fontId="1" fillId="0" borderId="0" xfId="0" applyFont="1" applyFill="1" applyAlignment="1">
      <alignment vertical="top" wrapText="1"/>
    </xf>
    <xf numFmtId="0" fontId="1" fillId="0" borderId="0" xfId="0" applyFont="1" applyFill="1" applyBorder="1" applyAlignment="1">
      <alignment vertical="top" wrapText="1"/>
    </xf>
    <xf numFmtId="4" fontId="6" fillId="0" borderId="1" xfId="0" applyNumberFormat="1" applyFont="1" applyFill="1" applyBorder="1" applyAlignment="1">
      <alignment horizontal="right" vertical="center" wrapText="1"/>
    </xf>
    <xf numFmtId="10" fontId="6" fillId="0" borderId="3" xfId="0" applyNumberFormat="1" applyFont="1" applyFill="1" applyBorder="1" applyAlignment="1">
      <alignment horizontal="right" vertical="center" wrapText="1"/>
    </xf>
    <xf numFmtId="0" fontId="7" fillId="0" borderId="0" xfId="0" applyFont="1" applyFill="1" applyAlignment="1">
      <alignment vertical="top" wrapText="1"/>
    </xf>
    <xf numFmtId="4" fontId="5" fillId="0" borderId="0" xfId="0" applyNumberFormat="1" applyFont="1" applyFill="1" applyBorder="1" applyAlignment="1">
      <alignment horizontal="right" vertical="center" wrapText="1"/>
    </xf>
    <xf numFmtId="0" fontId="1" fillId="0" borderId="2" xfId="0"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10" fontId="8" fillId="0" borderId="3"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1" fillId="0" borderId="0" xfId="0" applyFont="1" applyFill="1" applyAlignment="1">
      <alignment horizontal="right" vertical="top" wrapText="1"/>
    </xf>
    <xf numFmtId="0" fontId="3" fillId="0" borderId="0" xfId="0" applyFont="1" applyFill="1" applyAlignment="1">
      <alignment horizontal="center" vertical="center" wrapText="1"/>
    </xf>
    <xf numFmtId="4" fontId="1" fillId="3" borderId="3"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0" xfId="0" applyNumberFormat="1" applyFont="1" applyFill="1" applyAlignment="1">
      <alignment horizontal="right"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center" vertical="center" wrapText="1"/>
    </xf>
    <xf numFmtId="4" fontId="6" fillId="0" borderId="0"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0" xfId="0" applyFont="1" applyFill="1" applyAlignment="1">
      <alignment vertical="top" wrapText="1"/>
    </xf>
    <xf numFmtId="0" fontId="6" fillId="0" borderId="2" xfId="0" applyFont="1" applyFill="1" applyBorder="1" applyAlignment="1">
      <alignment horizontal="center" vertical="center" wrapText="1"/>
    </xf>
    <xf numFmtId="4" fontId="8" fillId="3" borderId="3"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6" fillId="3" borderId="3" xfId="0" applyNumberFormat="1" applyFont="1" applyFill="1" applyBorder="1" applyAlignment="1">
      <alignment horizontal="right" vertical="center" wrapText="1"/>
    </xf>
    <xf numFmtId="4" fontId="8"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right" vertical="center" wrapText="1"/>
    </xf>
  </cellXfs>
  <cellStyles count="2">
    <cellStyle name="xl38"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7"/>
  <sheetViews>
    <sheetView tabSelected="1" zoomScale="80" zoomScaleNormal="80" workbookViewId="0">
      <pane ySplit="3" topLeftCell="A331" activePane="bottomLeft" state="frozen"/>
      <selection pane="bottomLeft" activeCell="H337" sqref="H337"/>
    </sheetView>
  </sheetViews>
  <sheetFormatPr defaultRowHeight="15.75" x14ac:dyDescent="0.2"/>
  <cols>
    <col min="1" max="1" width="42.5" customWidth="1"/>
    <col min="2" max="2" width="6.33203125" customWidth="1"/>
    <col min="3" max="3" width="9.33203125" customWidth="1"/>
    <col min="4" max="4" width="8.5" customWidth="1"/>
    <col min="5" max="5" width="8.83203125" customWidth="1"/>
    <col min="6" max="6" width="13.6640625" customWidth="1"/>
    <col min="7" max="7" width="9" customWidth="1"/>
    <col min="8" max="8" width="22.6640625" style="29" customWidth="1"/>
    <col min="9" max="9" width="24" customWidth="1"/>
    <col min="10" max="10" width="24.33203125" customWidth="1"/>
    <col min="11" max="11" width="19" customWidth="1"/>
    <col min="12" max="12" width="17.5" customWidth="1"/>
  </cols>
  <sheetData>
    <row r="1" spans="1:13" s="13" customFormat="1" ht="59.25" customHeight="1" x14ac:dyDescent="0.2">
      <c r="A1" s="24" t="s">
        <v>296</v>
      </c>
      <c r="B1" s="24"/>
      <c r="C1" s="24"/>
      <c r="D1" s="24"/>
      <c r="E1" s="24"/>
      <c r="F1" s="24"/>
      <c r="G1" s="24"/>
      <c r="H1" s="24"/>
      <c r="I1" s="24"/>
      <c r="J1" s="24"/>
      <c r="K1" s="24"/>
      <c r="L1" s="24"/>
      <c r="M1" s="14"/>
    </row>
    <row r="2" spans="1:13" s="13" customFormat="1" ht="15" customHeight="1" x14ac:dyDescent="0.2">
      <c r="A2" s="23" t="s">
        <v>293</v>
      </c>
      <c r="B2" s="23"/>
      <c r="C2" s="23"/>
      <c r="D2" s="23"/>
      <c r="E2" s="23"/>
      <c r="F2" s="23"/>
      <c r="G2" s="23"/>
      <c r="H2" s="23"/>
      <c r="I2" s="23"/>
      <c r="J2" s="23"/>
      <c r="K2" s="23"/>
      <c r="L2" s="23"/>
      <c r="M2" s="14"/>
    </row>
    <row r="3" spans="1:13" ht="84.75" customHeight="1" x14ac:dyDescent="0.2">
      <c r="A3" s="1" t="s">
        <v>1</v>
      </c>
      <c r="B3" s="1" t="s">
        <v>2</v>
      </c>
      <c r="C3" s="1" t="s">
        <v>3</v>
      </c>
      <c r="D3" s="1" t="s">
        <v>4</v>
      </c>
      <c r="E3" s="1" t="s">
        <v>5</v>
      </c>
      <c r="F3" s="1" t="s">
        <v>6</v>
      </c>
      <c r="G3" s="19" t="s">
        <v>7</v>
      </c>
      <c r="H3" s="28" t="s">
        <v>294</v>
      </c>
      <c r="I3" s="2" t="s">
        <v>291</v>
      </c>
      <c r="J3" s="2" t="s">
        <v>297</v>
      </c>
      <c r="K3" s="2" t="s">
        <v>292</v>
      </c>
      <c r="L3" s="2" t="s">
        <v>295</v>
      </c>
    </row>
    <row r="4" spans="1:13" ht="45.75" customHeight="1" x14ac:dyDescent="0.2">
      <c r="A4" s="3" t="s">
        <v>17</v>
      </c>
      <c r="B4" s="4" t="s">
        <v>18</v>
      </c>
      <c r="C4" s="8" t="s">
        <v>0</v>
      </c>
      <c r="D4" s="8" t="s">
        <v>0</v>
      </c>
      <c r="E4" s="8" t="s">
        <v>0</v>
      </c>
      <c r="F4" s="8" t="s">
        <v>0</v>
      </c>
      <c r="G4" s="8" t="s">
        <v>0</v>
      </c>
      <c r="H4" s="5">
        <f t="shared" ref="H4:J9" si="0">H5</f>
        <v>9846589.0099999998</v>
      </c>
      <c r="I4" s="5">
        <f t="shared" si="0"/>
        <v>9512957</v>
      </c>
      <c r="J4" s="5">
        <f t="shared" si="0"/>
        <v>3314790.17</v>
      </c>
      <c r="K4" s="16">
        <f>IFERROR(J4/I4,"-")</f>
        <v>0.34845003188808693</v>
      </c>
      <c r="L4" s="16">
        <f>IFERROR(J4/H4,"-")</f>
        <v>0.33664349823411588</v>
      </c>
    </row>
    <row r="5" spans="1:13" ht="54" customHeight="1" x14ac:dyDescent="0.2">
      <c r="A5" s="3" t="s">
        <v>19</v>
      </c>
      <c r="B5" s="4" t="s">
        <v>18</v>
      </c>
      <c r="C5" s="4" t="s">
        <v>20</v>
      </c>
      <c r="D5" s="4" t="s">
        <v>0</v>
      </c>
      <c r="E5" s="8" t="s">
        <v>0</v>
      </c>
      <c r="F5" s="8" t="s">
        <v>0</v>
      </c>
      <c r="G5" s="8" t="s">
        <v>0</v>
      </c>
      <c r="H5" s="5">
        <f t="shared" si="0"/>
        <v>9846589.0099999998</v>
      </c>
      <c r="I5" s="5">
        <f t="shared" si="0"/>
        <v>9512957</v>
      </c>
      <c r="J5" s="5">
        <f t="shared" si="0"/>
        <v>3314790.17</v>
      </c>
      <c r="K5" s="16">
        <f t="shared" ref="K5:K68" si="1">IFERROR(J5/I5,"-")</f>
        <v>0.34845003188808693</v>
      </c>
      <c r="L5" s="16">
        <f t="shared" ref="L5:L68" si="2">IFERROR(J5/H5,"-")</f>
        <v>0.33664349823411588</v>
      </c>
    </row>
    <row r="6" spans="1:13" ht="64.5" customHeight="1" x14ac:dyDescent="0.2">
      <c r="A6" s="3" t="s">
        <v>21</v>
      </c>
      <c r="B6" s="4" t="s">
        <v>18</v>
      </c>
      <c r="C6" s="4" t="s">
        <v>20</v>
      </c>
      <c r="D6" s="4" t="s">
        <v>22</v>
      </c>
      <c r="E6" s="8" t="s">
        <v>0</v>
      </c>
      <c r="F6" s="8" t="s">
        <v>0</v>
      </c>
      <c r="G6" s="8" t="s">
        <v>0</v>
      </c>
      <c r="H6" s="5">
        <f t="shared" si="0"/>
        <v>9846589.0099999998</v>
      </c>
      <c r="I6" s="5">
        <f t="shared" si="0"/>
        <v>9512957</v>
      </c>
      <c r="J6" s="5">
        <f t="shared" si="0"/>
        <v>3314790.17</v>
      </c>
      <c r="K6" s="16">
        <f t="shared" si="1"/>
        <v>0.34845003188808693</v>
      </c>
      <c r="L6" s="16">
        <f t="shared" si="2"/>
        <v>0.33664349823411588</v>
      </c>
    </row>
    <row r="7" spans="1:13" ht="15" customHeight="1" x14ac:dyDescent="0.2">
      <c r="A7" s="3" t="s">
        <v>23</v>
      </c>
      <c r="B7" s="4" t="s">
        <v>18</v>
      </c>
      <c r="C7" s="4" t="s">
        <v>20</v>
      </c>
      <c r="D7" s="4" t="s">
        <v>22</v>
      </c>
      <c r="E7" s="4" t="s">
        <v>24</v>
      </c>
      <c r="F7" s="6" t="s">
        <v>0</v>
      </c>
      <c r="G7" s="6" t="s">
        <v>0</v>
      </c>
      <c r="H7" s="5">
        <f t="shared" si="0"/>
        <v>9846589.0099999998</v>
      </c>
      <c r="I7" s="5">
        <f t="shared" si="0"/>
        <v>9512957</v>
      </c>
      <c r="J7" s="5">
        <f t="shared" si="0"/>
        <v>3314790.17</v>
      </c>
      <c r="K7" s="16">
        <f t="shared" si="1"/>
        <v>0.34845003188808693</v>
      </c>
      <c r="L7" s="16">
        <f t="shared" si="2"/>
        <v>0.33664349823411588</v>
      </c>
    </row>
    <row r="8" spans="1:13" ht="48.95" customHeight="1" x14ac:dyDescent="0.2">
      <c r="A8" s="7" t="s">
        <v>25</v>
      </c>
      <c r="B8" s="1" t="s">
        <v>18</v>
      </c>
      <c r="C8" s="1" t="s">
        <v>20</v>
      </c>
      <c r="D8" s="1" t="s">
        <v>22</v>
      </c>
      <c r="E8" s="1" t="s">
        <v>24</v>
      </c>
      <c r="F8" s="1" t="s">
        <v>26</v>
      </c>
      <c r="G8" s="8" t="s">
        <v>0</v>
      </c>
      <c r="H8" s="9">
        <f t="shared" si="0"/>
        <v>9846589.0099999998</v>
      </c>
      <c r="I8" s="9">
        <f t="shared" si="0"/>
        <v>9512957</v>
      </c>
      <c r="J8" s="9">
        <f t="shared" si="0"/>
        <v>3314790.17</v>
      </c>
      <c r="K8" s="11">
        <f t="shared" si="1"/>
        <v>0.34845003188808693</v>
      </c>
      <c r="L8" s="21">
        <f t="shared" si="2"/>
        <v>0.33664349823411588</v>
      </c>
    </row>
    <row r="9" spans="1:13" ht="48.95" customHeight="1" x14ac:dyDescent="0.2">
      <c r="A9" s="7" t="s">
        <v>27</v>
      </c>
      <c r="B9" s="1" t="s">
        <v>18</v>
      </c>
      <c r="C9" s="1" t="s">
        <v>20</v>
      </c>
      <c r="D9" s="1" t="s">
        <v>22</v>
      </c>
      <c r="E9" s="1" t="s">
        <v>24</v>
      </c>
      <c r="F9" s="1" t="s">
        <v>26</v>
      </c>
      <c r="G9" s="1" t="s">
        <v>28</v>
      </c>
      <c r="H9" s="9">
        <f t="shared" si="0"/>
        <v>9846589.0099999998</v>
      </c>
      <c r="I9" s="9">
        <f t="shared" si="0"/>
        <v>9512957</v>
      </c>
      <c r="J9" s="9">
        <f t="shared" si="0"/>
        <v>3314790.17</v>
      </c>
      <c r="K9" s="11">
        <f t="shared" si="1"/>
        <v>0.34845003188808693</v>
      </c>
      <c r="L9" s="21">
        <f t="shared" si="2"/>
        <v>0.33664349823411588</v>
      </c>
    </row>
    <row r="10" spans="1:13" ht="64.5" customHeight="1" x14ac:dyDescent="0.2">
      <c r="A10" s="7" t="s">
        <v>29</v>
      </c>
      <c r="B10" s="1" t="s">
        <v>18</v>
      </c>
      <c r="C10" s="1" t="s">
        <v>20</v>
      </c>
      <c r="D10" s="1" t="s">
        <v>22</v>
      </c>
      <c r="E10" s="1" t="s">
        <v>24</v>
      </c>
      <c r="F10" s="1" t="s">
        <v>26</v>
      </c>
      <c r="G10" s="1" t="s">
        <v>30</v>
      </c>
      <c r="H10" s="25">
        <v>9846589.0099999998</v>
      </c>
      <c r="I10" s="9">
        <v>9512957</v>
      </c>
      <c r="J10" s="10">
        <v>3314790.17</v>
      </c>
      <c r="K10" s="11">
        <f t="shared" si="1"/>
        <v>0.34845003188808693</v>
      </c>
      <c r="L10" s="21">
        <f t="shared" si="2"/>
        <v>0.33664349823411588</v>
      </c>
    </row>
    <row r="11" spans="1:13" ht="64.5" customHeight="1" x14ac:dyDescent="0.2">
      <c r="A11" s="3" t="s">
        <v>31</v>
      </c>
      <c r="B11" s="4" t="s">
        <v>32</v>
      </c>
      <c r="C11" s="8" t="s">
        <v>0</v>
      </c>
      <c r="D11" s="8" t="s">
        <v>0</v>
      </c>
      <c r="E11" s="8" t="s">
        <v>0</v>
      </c>
      <c r="F11" s="8" t="s">
        <v>0</v>
      </c>
      <c r="G11" s="8" t="s">
        <v>0</v>
      </c>
      <c r="H11" s="5">
        <f>H12+H84+H116+H127+H133+H189+H273+H307+H324</f>
        <v>183106034.25999999</v>
      </c>
      <c r="I11" s="5">
        <f>I12+I84+I116+I127+I133+I189+I273+I307+I324</f>
        <v>381385868.32999992</v>
      </c>
      <c r="J11" s="5">
        <f>J12+J84+J116+J127+J133+J189+J273+J307+J324</f>
        <v>245644884.48999998</v>
      </c>
      <c r="K11" s="16">
        <f t="shared" si="1"/>
        <v>0.64408491474952079</v>
      </c>
      <c r="L11" s="21">
        <f t="shared" si="2"/>
        <v>1.3415444525503646</v>
      </c>
    </row>
    <row r="12" spans="1:13" ht="64.5" customHeight="1" x14ac:dyDescent="0.2">
      <c r="A12" s="3" t="s">
        <v>33</v>
      </c>
      <c r="B12" s="4" t="s">
        <v>32</v>
      </c>
      <c r="C12" s="4" t="s">
        <v>8</v>
      </c>
      <c r="D12" s="4" t="s">
        <v>0</v>
      </c>
      <c r="E12" s="8" t="s">
        <v>0</v>
      </c>
      <c r="F12" s="8" t="s">
        <v>0</v>
      </c>
      <c r="G12" s="8" t="s">
        <v>0</v>
      </c>
      <c r="H12" s="5">
        <f>H13+H28+H59+H64+H69+H79</f>
        <v>13795943.92</v>
      </c>
      <c r="I12" s="5">
        <f t="shared" ref="I12:J12" si="3">I13+I28+I59+I64+I69+I79</f>
        <v>22474562.039999999</v>
      </c>
      <c r="J12" s="5">
        <f t="shared" si="3"/>
        <v>15220752.42</v>
      </c>
      <c r="K12" s="16">
        <f t="shared" si="1"/>
        <v>0.67724356064915781</v>
      </c>
      <c r="L12" s="21">
        <f t="shared" si="2"/>
        <v>1.1032773479119797</v>
      </c>
    </row>
    <row r="13" spans="1:13" ht="48.95" customHeight="1" x14ac:dyDescent="0.2">
      <c r="A13" s="3" t="s">
        <v>34</v>
      </c>
      <c r="B13" s="4" t="s">
        <v>32</v>
      </c>
      <c r="C13" s="4" t="s">
        <v>8</v>
      </c>
      <c r="D13" s="4" t="s">
        <v>18</v>
      </c>
      <c r="E13" s="8" t="s">
        <v>0</v>
      </c>
      <c r="F13" s="8" t="s">
        <v>0</v>
      </c>
      <c r="G13" s="8" t="s">
        <v>0</v>
      </c>
      <c r="H13" s="5">
        <f t="shared" ref="H13:J13" si="4">H14</f>
        <v>9049436.5399999991</v>
      </c>
      <c r="I13" s="5">
        <f t="shared" si="4"/>
        <v>14337489</v>
      </c>
      <c r="J13" s="5">
        <f t="shared" si="4"/>
        <v>10199651.99</v>
      </c>
      <c r="K13" s="16">
        <f t="shared" si="1"/>
        <v>0.71139737160391192</v>
      </c>
      <c r="L13" s="21">
        <f t="shared" si="2"/>
        <v>1.1271035433991785</v>
      </c>
    </row>
    <row r="14" spans="1:13" ht="15" customHeight="1" x14ac:dyDescent="0.2">
      <c r="A14" s="3" t="s">
        <v>23</v>
      </c>
      <c r="B14" s="4" t="s">
        <v>32</v>
      </c>
      <c r="C14" s="4" t="s">
        <v>8</v>
      </c>
      <c r="D14" s="4" t="s">
        <v>18</v>
      </c>
      <c r="E14" s="4" t="s">
        <v>24</v>
      </c>
      <c r="F14" s="6" t="s">
        <v>0</v>
      </c>
      <c r="G14" s="6" t="s">
        <v>0</v>
      </c>
      <c r="H14" s="5">
        <f t="shared" ref="H14" si="5">H15++H18+H25</f>
        <v>9049436.5399999991</v>
      </c>
      <c r="I14" s="5">
        <f t="shared" ref="I14:J14" si="6">I15++I18+I25</f>
        <v>14337489</v>
      </c>
      <c r="J14" s="5">
        <f t="shared" si="6"/>
        <v>10199651.99</v>
      </c>
      <c r="K14" s="16">
        <f t="shared" si="1"/>
        <v>0.71139737160391192</v>
      </c>
      <c r="L14" s="21">
        <f t="shared" si="2"/>
        <v>1.1271035433991785</v>
      </c>
    </row>
    <row r="15" spans="1:13" ht="80.099999999999994" customHeight="1" x14ac:dyDescent="0.2">
      <c r="A15" s="7" t="s">
        <v>35</v>
      </c>
      <c r="B15" s="1" t="s">
        <v>32</v>
      </c>
      <c r="C15" s="1" t="s">
        <v>8</v>
      </c>
      <c r="D15" s="1" t="s">
        <v>18</v>
      </c>
      <c r="E15" s="1" t="s">
        <v>24</v>
      </c>
      <c r="F15" s="1" t="s">
        <v>36</v>
      </c>
      <c r="G15" s="8" t="s">
        <v>0</v>
      </c>
      <c r="H15" s="9">
        <f t="shared" ref="H15:J16" si="7">H16</f>
        <v>1003879.4</v>
      </c>
      <c r="I15" s="9">
        <f t="shared" si="7"/>
        <v>1968036</v>
      </c>
      <c r="J15" s="9">
        <f t="shared" si="7"/>
        <v>1420388.56</v>
      </c>
      <c r="K15" s="11">
        <f t="shared" si="1"/>
        <v>0.72172895211266463</v>
      </c>
      <c r="L15" s="21">
        <f t="shared" si="2"/>
        <v>1.4148995984975885</v>
      </c>
    </row>
    <row r="16" spans="1:13" ht="127.9" customHeight="1" x14ac:dyDescent="0.2">
      <c r="A16" s="7" t="s">
        <v>37</v>
      </c>
      <c r="B16" s="1" t="s">
        <v>32</v>
      </c>
      <c r="C16" s="1" t="s">
        <v>8</v>
      </c>
      <c r="D16" s="1" t="s">
        <v>18</v>
      </c>
      <c r="E16" s="1" t="s">
        <v>24</v>
      </c>
      <c r="F16" s="1" t="s">
        <v>36</v>
      </c>
      <c r="G16" s="1" t="s">
        <v>38</v>
      </c>
      <c r="H16" s="9">
        <f t="shared" si="7"/>
        <v>1003879.4</v>
      </c>
      <c r="I16" s="9">
        <f t="shared" si="7"/>
        <v>1968036</v>
      </c>
      <c r="J16" s="9">
        <f t="shared" si="7"/>
        <v>1420388.56</v>
      </c>
      <c r="K16" s="11">
        <f t="shared" si="1"/>
        <v>0.72172895211266463</v>
      </c>
      <c r="L16" s="21">
        <f t="shared" si="2"/>
        <v>1.4148995984975885</v>
      </c>
    </row>
    <row r="17" spans="1:12" ht="48.95" customHeight="1" x14ac:dyDescent="0.2">
      <c r="A17" s="7" t="s">
        <v>39</v>
      </c>
      <c r="B17" s="1" t="s">
        <v>32</v>
      </c>
      <c r="C17" s="1" t="s">
        <v>8</v>
      </c>
      <c r="D17" s="1" t="s">
        <v>18</v>
      </c>
      <c r="E17" s="1" t="s">
        <v>24</v>
      </c>
      <c r="F17" s="1" t="s">
        <v>36</v>
      </c>
      <c r="G17" s="1" t="s">
        <v>40</v>
      </c>
      <c r="H17" s="9">
        <v>1003879.4</v>
      </c>
      <c r="I17" s="9">
        <v>1968036</v>
      </c>
      <c r="J17" s="10">
        <v>1420388.56</v>
      </c>
      <c r="K17" s="11">
        <f t="shared" si="1"/>
        <v>0.72172895211266463</v>
      </c>
      <c r="L17" s="21">
        <f t="shared" si="2"/>
        <v>1.4148995984975885</v>
      </c>
    </row>
    <row r="18" spans="1:12" ht="48.95" customHeight="1" x14ac:dyDescent="0.2">
      <c r="A18" s="7" t="s">
        <v>41</v>
      </c>
      <c r="B18" s="1" t="s">
        <v>32</v>
      </c>
      <c r="C18" s="1" t="s">
        <v>8</v>
      </c>
      <c r="D18" s="1" t="s">
        <v>18</v>
      </c>
      <c r="E18" s="1" t="s">
        <v>24</v>
      </c>
      <c r="F18" s="1" t="s">
        <v>42</v>
      </c>
      <c r="G18" s="8" t="s">
        <v>0</v>
      </c>
      <c r="H18" s="9">
        <f t="shared" ref="H18" si="8">H19+H21+H23</f>
        <v>8045557.1399999997</v>
      </c>
      <c r="I18" s="9">
        <f t="shared" ref="I18:J18" si="9">I19+I21+I23</f>
        <v>12291453</v>
      </c>
      <c r="J18" s="9">
        <f t="shared" si="9"/>
        <v>8779263.4299999997</v>
      </c>
      <c r="K18" s="11">
        <f t="shared" si="1"/>
        <v>0.71425757638254805</v>
      </c>
      <c r="L18" s="21">
        <f t="shared" si="2"/>
        <v>1.0911939691972656</v>
      </c>
    </row>
    <row r="19" spans="1:12" ht="127.9" customHeight="1" x14ac:dyDescent="0.2">
      <c r="A19" s="7" t="s">
        <v>37</v>
      </c>
      <c r="B19" s="1" t="s">
        <v>32</v>
      </c>
      <c r="C19" s="1" t="s">
        <v>8</v>
      </c>
      <c r="D19" s="1" t="s">
        <v>18</v>
      </c>
      <c r="E19" s="1" t="s">
        <v>24</v>
      </c>
      <c r="F19" s="1" t="s">
        <v>42</v>
      </c>
      <c r="G19" s="1" t="s">
        <v>38</v>
      </c>
      <c r="H19" s="9">
        <f t="shared" ref="H19:J19" si="10">H20</f>
        <v>6783446.8099999996</v>
      </c>
      <c r="I19" s="9">
        <f t="shared" si="10"/>
        <v>10180139</v>
      </c>
      <c r="J19" s="9">
        <f t="shared" si="10"/>
        <v>7539153.4299999997</v>
      </c>
      <c r="K19" s="11">
        <f t="shared" si="1"/>
        <v>0.74057470433360484</v>
      </c>
      <c r="L19" s="21">
        <f t="shared" si="2"/>
        <v>1.1114045176687986</v>
      </c>
    </row>
    <row r="20" spans="1:12" ht="48.95" customHeight="1" x14ac:dyDescent="0.2">
      <c r="A20" s="7" t="s">
        <v>39</v>
      </c>
      <c r="B20" s="1" t="s">
        <v>32</v>
      </c>
      <c r="C20" s="1" t="s">
        <v>8</v>
      </c>
      <c r="D20" s="1" t="s">
        <v>18</v>
      </c>
      <c r="E20" s="1" t="s">
        <v>24</v>
      </c>
      <c r="F20" s="1" t="s">
        <v>42</v>
      </c>
      <c r="G20" s="1" t="s">
        <v>40</v>
      </c>
      <c r="H20" s="25">
        <v>6783446.8099999996</v>
      </c>
      <c r="I20" s="9">
        <v>10180139</v>
      </c>
      <c r="J20" s="10">
        <v>7539153.4299999997</v>
      </c>
      <c r="K20" s="11">
        <f t="shared" si="1"/>
        <v>0.74057470433360484</v>
      </c>
      <c r="L20" s="21">
        <f t="shared" si="2"/>
        <v>1.1114045176687986</v>
      </c>
    </row>
    <row r="21" spans="1:12" ht="48.95" customHeight="1" x14ac:dyDescent="0.2">
      <c r="A21" s="7" t="s">
        <v>27</v>
      </c>
      <c r="B21" s="1" t="s">
        <v>32</v>
      </c>
      <c r="C21" s="1" t="s">
        <v>8</v>
      </c>
      <c r="D21" s="1" t="s">
        <v>18</v>
      </c>
      <c r="E21" s="1" t="s">
        <v>24</v>
      </c>
      <c r="F21" s="1" t="s">
        <v>42</v>
      </c>
      <c r="G21" s="1" t="s">
        <v>28</v>
      </c>
      <c r="H21" s="9">
        <f t="shared" ref="H21:J21" si="11">H22</f>
        <v>1166545.33</v>
      </c>
      <c r="I21" s="9">
        <f t="shared" si="11"/>
        <v>1983942</v>
      </c>
      <c r="J21" s="9">
        <f t="shared" si="11"/>
        <v>1144581</v>
      </c>
      <c r="K21" s="11">
        <f t="shared" si="1"/>
        <v>0.57692261164892922</v>
      </c>
      <c r="L21" s="21">
        <f t="shared" si="2"/>
        <v>0.98117147320798925</v>
      </c>
    </row>
    <row r="22" spans="1:12" ht="64.5" customHeight="1" x14ac:dyDescent="0.2">
      <c r="A22" s="7" t="s">
        <v>29</v>
      </c>
      <c r="B22" s="1" t="s">
        <v>32</v>
      </c>
      <c r="C22" s="1" t="s">
        <v>8</v>
      </c>
      <c r="D22" s="1" t="s">
        <v>18</v>
      </c>
      <c r="E22" s="1" t="s">
        <v>24</v>
      </c>
      <c r="F22" s="1" t="s">
        <v>42</v>
      </c>
      <c r="G22" s="1" t="s">
        <v>30</v>
      </c>
      <c r="H22" s="25">
        <v>1166545.33</v>
      </c>
      <c r="I22" s="9">
        <v>1983942</v>
      </c>
      <c r="J22" s="10">
        <v>1144581</v>
      </c>
      <c r="K22" s="11">
        <f t="shared" si="1"/>
        <v>0.57692261164892922</v>
      </c>
      <c r="L22" s="21">
        <f t="shared" si="2"/>
        <v>0.98117147320798925</v>
      </c>
    </row>
    <row r="23" spans="1:12" ht="15" customHeight="1" x14ac:dyDescent="0.2">
      <c r="A23" s="7" t="s">
        <v>43</v>
      </c>
      <c r="B23" s="1" t="s">
        <v>32</v>
      </c>
      <c r="C23" s="1" t="s">
        <v>8</v>
      </c>
      <c r="D23" s="1" t="s">
        <v>18</v>
      </c>
      <c r="E23" s="1" t="s">
        <v>24</v>
      </c>
      <c r="F23" s="1" t="s">
        <v>42</v>
      </c>
      <c r="G23" s="1" t="s">
        <v>44</v>
      </c>
      <c r="H23" s="9">
        <f t="shared" ref="H23:J23" si="12">H24</f>
        <v>95565</v>
      </c>
      <c r="I23" s="9">
        <f t="shared" si="12"/>
        <v>127372</v>
      </c>
      <c r="J23" s="9">
        <f t="shared" si="12"/>
        <v>95529</v>
      </c>
      <c r="K23" s="11">
        <f t="shared" si="1"/>
        <v>0.75</v>
      </c>
      <c r="L23" s="21">
        <f t="shared" si="2"/>
        <v>0.99962329304661746</v>
      </c>
    </row>
    <row r="24" spans="1:12" ht="32.25" customHeight="1" x14ac:dyDescent="0.2">
      <c r="A24" s="7" t="s">
        <v>45</v>
      </c>
      <c r="B24" s="1" t="s">
        <v>32</v>
      </c>
      <c r="C24" s="1" t="s">
        <v>8</v>
      </c>
      <c r="D24" s="1" t="s">
        <v>18</v>
      </c>
      <c r="E24" s="1" t="s">
        <v>24</v>
      </c>
      <c r="F24" s="1" t="s">
        <v>42</v>
      </c>
      <c r="G24" s="1" t="s">
        <v>46</v>
      </c>
      <c r="H24" s="25">
        <v>95565</v>
      </c>
      <c r="I24" s="9">
        <v>127372</v>
      </c>
      <c r="J24" s="10">
        <v>95529</v>
      </c>
      <c r="K24" s="11">
        <f t="shared" si="1"/>
        <v>0.75</v>
      </c>
      <c r="L24" s="21">
        <f t="shared" si="2"/>
        <v>0.99962329304661746</v>
      </c>
    </row>
    <row r="25" spans="1:12" ht="32.25" customHeight="1" x14ac:dyDescent="0.2">
      <c r="A25" s="7" t="s">
        <v>47</v>
      </c>
      <c r="B25" s="1" t="s">
        <v>32</v>
      </c>
      <c r="C25" s="1" t="s">
        <v>8</v>
      </c>
      <c r="D25" s="1" t="s">
        <v>18</v>
      </c>
      <c r="E25" s="1" t="s">
        <v>24</v>
      </c>
      <c r="F25" s="1" t="s">
        <v>48</v>
      </c>
      <c r="G25" s="8" t="s">
        <v>0</v>
      </c>
      <c r="H25" s="9">
        <f t="shared" ref="H25:J26" si="13">H26</f>
        <v>0</v>
      </c>
      <c r="I25" s="9">
        <f t="shared" si="13"/>
        <v>78000</v>
      </c>
      <c r="J25" s="9">
        <f t="shared" si="13"/>
        <v>0</v>
      </c>
      <c r="K25" s="11">
        <f t="shared" si="1"/>
        <v>0</v>
      </c>
      <c r="L25" s="21" t="str">
        <f t="shared" si="2"/>
        <v>-</v>
      </c>
    </row>
    <row r="26" spans="1:12" ht="15" customHeight="1" x14ac:dyDescent="0.2">
      <c r="A26" s="7" t="s">
        <v>43</v>
      </c>
      <c r="B26" s="1" t="s">
        <v>32</v>
      </c>
      <c r="C26" s="1" t="s">
        <v>8</v>
      </c>
      <c r="D26" s="1" t="s">
        <v>18</v>
      </c>
      <c r="E26" s="1" t="s">
        <v>24</v>
      </c>
      <c r="F26" s="1" t="s">
        <v>48</v>
      </c>
      <c r="G26" s="1" t="s">
        <v>44</v>
      </c>
      <c r="H26" s="9">
        <f t="shared" si="13"/>
        <v>0</v>
      </c>
      <c r="I26" s="9">
        <f t="shared" si="13"/>
        <v>78000</v>
      </c>
      <c r="J26" s="9">
        <f t="shared" si="13"/>
        <v>0</v>
      </c>
      <c r="K26" s="11">
        <f t="shared" si="1"/>
        <v>0</v>
      </c>
      <c r="L26" s="21" t="str">
        <f t="shared" si="2"/>
        <v>-</v>
      </c>
    </row>
    <row r="27" spans="1:12" ht="32.25" customHeight="1" x14ac:dyDescent="0.2">
      <c r="A27" s="7" t="s">
        <v>45</v>
      </c>
      <c r="B27" s="1" t="s">
        <v>32</v>
      </c>
      <c r="C27" s="1" t="s">
        <v>8</v>
      </c>
      <c r="D27" s="1" t="s">
        <v>18</v>
      </c>
      <c r="E27" s="1" t="s">
        <v>24</v>
      </c>
      <c r="F27" s="1" t="s">
        <v>48</v>
      </c>
      <c r="G27" s="1" t="s">
        <v>46</v>
      </c>
      <c r="H27" s="25">
        <v>0</v>
      </c>
      <c r="I27" s="9">
        <v>78000</v>
      </c>
      <c r="J27" s="10">
        <v>0</v>
      </c>
      <c r="K27" s="11">
        <f t="shared" si="1"/>
        <v>0</v>
      </c>
      <c r="L27" s="21" t="str">
        <f t="shared" si="2"/>
        <v>-</v>
      </c>
    </row>
    <row r="28" spans="1:12" ht="64.5" customHeight="1" x14ac:dyDescent="0.2">
      <c r="A28" s="3" t="s">
        <v>49</v>
      </c>
      <c r="B28" s="4" t="s">
        <v>32</v>
      </c>
      <c r="C28" s="4" t="s">
        <v>8</v>
      </c>
      <c r="D28" s="4" t="s">
        <v>32</v>
      </c>
      <c r="E28" s="8" t="s">
        <v>0</v>
      </c>
      <c r="F28" s="8" t="s">
        <v>0</v>
      </c>
      <c r="G28" s="8" t="s">
        <v>0</v>
      </c>
      <c r="H28" s="5">
        <f t="shared" ref="H28:J28" si="14">H29</f>
        <v>1140210.1099999999</v>
      </c>
      <c r="I28" s="5">
        <f t="shared" si="14"/>
        <v>2140129.04</v>
      </c>
      <c r="J28" s="5">
        <f t="shared" si="14"/>
        <v>1146007.53</v>
      </c>
      <c r="K28" s="16">
        <f t="shared" si="1"/>
        <v>0.53548524812316922</v>
      </c>
      <c r="L28" s="21">
        <f t="shared" si="2"/>
        <v>1.0050845190278133</v>
      </c>
    </row>
    <row r="29" spans="1:12" ht="15" customHeight="1" x14ac:dyDescent="0.2">
      <c r="A29" s="3" t="s">
        <v>23</v>
      </c>
      <c r="B29" s="4" t="s">
        <v>32</v>
      </c>
      <c r="C29" s="4" t="s">
        <v>8</v>
      </c>
      <c r="D29" s="4" t="s">
        <v>32</v>
      </c>
      <c r="E29" s="4" t="s">
        <v>24</v>
      </c>
      <c r="F29" s="6" t="s">
        <v>0</v>
      </c>
      <c r="G29" s="6" t="s">
        <v>0</v>
      </c>
      <c r="H29" s="5">
        <f t="shared" ref="H29" si="15">H30+H35+H40+H43+H46+H51+H56</f>
        <v>1140210.1099999999</v>
      </c>
      <c r="I29" s="5">
        <f t="shared" ref="I29:J29" si="16">I30+I35+I40+I43+I46+I51+I56</f>
        <v>2140129.04</v>
      </c>
      <c r="J29" s="5">
        <f t="shared" si="16"/>
        <v>1146007.53</v>
      </c>
      <c r="K29" s="16">
        <f t="shared" si="1"/>
        <v>0.53548524812316922</v>
      </c>
      <c r="L29" s="21">
        <f t="shared" si="2"/>
        <v>1.0050845190278133</v>
      </c>
    </row>
    <row r="30" spans="1:12" ht="302.85000000000002" customHeight="1" x14ac:dyDescent="0.2">
      <c r="A30" s="7" t="s">
        <v>50</v>
      </c>
      <c r="B30" s="1" t="s">
        <v>32</v>
      </c>
      <c r="C30" s="1" t="s">
        <v>8</v>
      </c>
      <c r="D30" s="1" t="s">
        <v>32</v>
      </c>
      <c r="E30" s="1" t="s">
        <v>24</v>
      </c>
      <c r="F30" s="1" t="s">
        <v>51</v>
      </c>
      <c r="G30" s="8" t="s">
        <v>0</v>
      </c>
      <c r="H30" s="9">
        <f t="shared" ref="H30" si="17">H31+H33</f>
        <v>276926.13</v>
      </c>
      <c r="I30" s="9">
        <f t="shared" ref="I30:J30" si="18">I31+I33</f>
        <v>522180</v>
      </c>
      <c r="J30" s="9">
        <f t="shared" si="18"/>
        <v>229280.93</v>
      </c>
      <c r="K30" s="11">
        <f t="shared" si="1"/>
        <v>0.43908408977747138</v>
      </c>
      <c r="L30" s="21">
        <f t="shared" si="2"/>
        <v>0.827949785742501</v>
      </c>
    </row>
    <row r="31" spans="1:12" ht="127.9" customHeight="1" x14ac:dyDescent="0.2">
      <c r="A31" s="7" t="s">
        <v>37</v>
      </c>
      <c r="B31" s="1" t="s">
        <v>32</v>
      </c>
      <c r="C31" s="1" t="s">
        <v>8</v>
      </c>
      <c r="D31" s="1" t="s">
        <v>32</v>
      </c>
      <c r="E31" s="1" t="s">
        <v>24</v>
      </c>
      <c r="F31" s="1" t="s">
        <v>51</v>
      </c>
      <c r="G31" s="1" t="s">
        <v>38</v>
      </c>
      <c r="H31" s="9">
        <f t="shared" ref="H31:J31" si="19">H32</f>
        <v>212780.21</v>
      </c>
      <c r="I31" s="9">
        <f t="shared" si="19"/>
        <v>333040</v>
      </c>
      <c r="J31" s="9">
        <f t="shared" si="19"/>
        <v>203332.11</v>
      </c>
      <c r="K31" s="11">
        <f t="shared" si="1"/>
        <v>0.61053359956761943</v>
      </c>
      <c r="L31" s="21">
        <f t="shared" si="2"/>
        <v>0.95559690443016287</v>
      </c>
    </row>
    <row r="32" spans="1:12" ht="48.95" customHeight="1" x14ac:dyDescent="0.2">
      <c r="A32" s="7" t="s">
        <v>39</v>
      </c>
      <c r="B32" s="1" t="s">
        <v>32</v>
      </c>
      <c r="C32" s="1" t="s">
        <v>8</v>
      </c>
      <c r="D32" s="1" t="s">
        <v>32</v>
      </c>
      <c r="E32" s="1" t="s">
        <v>24</v>
      </c>
      <c r="F32" s="1" t="s">
        <v>51</v>
      </c>
      <c r="G32" s="1" t="s">
        <v>40</v>
      </c>
      <c r="H32" s="9">
        <v>212780.21</v>
      </c>
      <c r="I32" s="9">
        <v>333040</v>
      </c>
      <c r="J32" s="10">
        <v>203332.11</v>
      </c>
      <c r="K32" s="11">
        <f t="shared" si="1"/>
        <v>0.61053359956761943</v>
      </c>
      <c r="L32" s="21">
        <f t="shared" si="2"/>
        <v>0.95559690443016287</v>
      </c>
    </row>
    <row r="33" spans="1:12" ht="48.95" customHeight="1" x14ac:dyDescent="0.2">
      <c r="A33" s="7" t="s">
        <v>27</v>
      </c>
      <c r="B33" s="1" t="s">
        <v>32</v>
      </c>
      <c r="C33" s="1" t="s">
        <v>8</v>
      </c>
      <c r="D33" s="1" t="s">
        <v>32</v>
      </c>
      <c r="E33" s="1" t="s">
        <v>24</v>
      </c>
      <c r="F33" s="1" t="s">
        <v>51</v>
      </c>
      <c r="G33" s="1" t="s">
        <v>28</v>
      </c>
      <c r="H33" s="9">
        <f t="shared" ref="H33:J33" si="20">H34</f>
        <v>64145.919999999998</v>
      </c>
      <c r="I33" s="9">
        <f t="shared" si="20"/>
        <v>189140</v>
      </c>
      <c r="J33" s="9">
        <f t="shared" si="20"/>
        <v>25948.82</v>
      </c>
      <c r="K33" s="11">
        <f t="shared" si="1"/>
        <v>0.13719371893835255</v>
      </c>
      <c r="L33" s="21">
        <f t="shared" si="2"/>
        <v>0.40452798868579637</v>
      </c>
    </row>
    <row r="34" spans="1:12" ht="64.5" customHeight="1" x14ac:dyDescent="0.2">
      <c r="A34" s="7" t="s">
        <v>29</v>
      </c>
      <c r="B34" s="1" t="s">
        <v>32</v>
      </c>
      <c r="C34" s="1" t="s">
        <v>8</v>
      </c>
      <c r="D34" s="1" t="s">
        <v>32</v>
      </c>
      <c r="E34" s="1" t="s">
        <v>24</v>
      </c>
      <c r="F34" s="1" t="s">
        <v>51</v>
      </c>
      <c r="G34" s="1" t="s">
        <v>30</v>
      </c>
      <c r="H34" s="9">
        <v>64145.919999999998</v>
      </c>
      <c r="I34" s="9">
        <v>189140</v>
      </c>
      <c r="J34" s="10">
        <v>25948.82</v>
      </c>
      <c r="K34" s="11">
        <f t="shared" si="1"/>
        <v>0.13719371893835255</v>
      </c>
      <c r="L34" s="21">
        <f t="shared" si="2"/>
        <v>0.40452798868579637</v>
      </c>
    </row>
    <row r="35" spans="1:12" ht="271.7" customHeight="1" x14ac:dyDescent="0.2">
      <c r="A35" s="7" t="s">
        <v>52</v>
      </c>
      <c r="B35" s="1" t="s">
        <v>32</v>
      </c>
      <c r="C35" s="1" t="s">
        <v>8</v>
      </c>
      <c r="D35" s="1" t="s">
        <v>32</v>
      </c>
      <c r="E35" s="1" t="s">
        <v>24</v>
      </c>
      <c r="F35" s="1" t="s">
        <v>53</v>
      </c>
      <c r="G35" s="8" t="s">
        <v>0</v>
      </c>
      <c r="H35" s="9">
        <f t="shared" ref="H35" si="21">H36+H38</f>
        <v>321981.56</v>
      </c>
      <c r="I35" s="9">
        <f t="shared" ref="I35:J35" si="22">I36+I38</f>
        <v>522180</v>
      </c>
      <c r="J35" s="9">
        <f t="shared" si="22"/>
        <v>252216.90000000002</v>
      </c>
      <c r="K35" s="11">
        <f t="shared" si="1"/>
        <v>0.48300758359186491</v>
      </c>
      <c r="L35" s="21">
        <f t="shared" si="2"/>
        <v>0.78332715699619571</v>
      </c>
    </row>
    <row r="36" spans="1:12" ht="127.9" customHeight="1" x14ac:dyDescent="0.2">
      <c r="A36" s="7" t="s">
        <v>37</v>
      </c>
      <c r="B36" s="1" t="s">
        <v>32</v>
      </c>
      <c r="C36" s="1" t="s">
        <v>8</v>
      </c>
      <c r="D36" s="1" t="s">
        <v>32</v>
      </c>
      <c r="E36" s="1" t="s">
        <v>24</v>
      </c>
      <c r="F36" s="1" t="s">
        <v>53</v>
      </c>
      <c r="G36" s="1" t="s">
        <v>38</v>
      </c>
      <c r="H36" s="9">
        <f t="shared" ref="H36:J36" si="23">H37</f>
        <v>189918.48</v>
      </c>
      <c r="I36" s="9">
        <f t="shared" si="23"/>
        <v>322005</v>
      </c>
      <c r="J36" s="9">
        <f t="shared" si="23"/>
        <v>223391.67</v>
      </c>
      <c r="K36" s="11">
        <f t="shared" si="1"/>
        <v>0.69375217776121489</v>
      </c>
      <c r="L36" s="21">
        <f t="shared" si="2"/>
        <v>1.1762503048676465</v>
      </c>
    </row>
    <row r="37" spans="1:12" ht="48.95" customHeight="1" x14ac:dyDescent="0.2">
      <c r="A37" s="7" t="s">
        <v>39</v>
      </c>
      <c r="B37" s="1" t="s">
        <v>32</v>
      </c>
      <c r="C37" s="1" t="s">
        <v>8</v>
      </c>
      <c r="D37" s="1" t="s">
        <v>32</v>
      </c>
      <c r="E37" s="1" t="s">
        <v>24</v>
      </c>
      <c r="F37" s="1" t="s">
        <v>53</v>
      </c>
      <c r="G37" s="1" t="s">
        <v>40</v>
      </c>
      <c r="H37" s="9">
        <v>189918.48</v>
      </c>
      <c r="I37" s="9">
        <v>322005</v>
      </c>
      <c r="J37" s="10">
        <v>223391.67</v>
      </c>
      <c r="K37" s="11">
        <f t="shared" si="1"/>
        <v>0.69375217776121489</v>
      </c>
      <c r="L37" s="21">
        <f t="shared" si="2"/>
        <v>1.1762503048676465</v>
      </c>
    </row>
    <row r="38" spans="1:12" ht="48.95" customHeight="1" x14ac:dyDescent="0.2">
      <c r="A38" s="7" t="s">
        <v>27</v>
      </c>
      <c r="B38" s="1" t="s">
        <v>32</v>
      </c>
      <c r="C38" s="1" t="s">
        <v>8</v>
      </c>
      <c r="D38" s="1" t="s">
        <v>32</v>
      </c>
      <c r="E38" s="1" t="s">
        <v>24</v>
      </c>
      <c r="F38" s="1" t="s">
        <v>53</v>
      </c>
      <c r="G38" s="1" t="s">
        <v>28</v>
      </c>
      <c r="H38" s="9">
        <f t="shared" ref="H38:J38" si="24">H39</f>
        <v>132063.07999999999</v>
      </c>
      <c r="I38" s="9">
        <f t="shared" si="24"/>
        <v>200175</v>
      </c>
      <c r="J38" s="9">
        <f t="shared" si="24"/>
        <v>28825.23</v>
      </c>
      <c r="K38" s="11">
        <f t="shared" si="1"/>
        <v>0.14400014986886475</v>
      </c>
      <c r="L38" s="21">
        <f t="shared" si="2"/>
        <v>0.21826864858823528</v>
      </c>
    </row>
    <row r="39" spans="1:12" ht="64.5" customHeight="1" x14ac:dyDescent="0.2">
      <c r="A39" s="7" t="s">
        <v>29</v>
      </c>
      <c r="B39" s="1" t="s">
        <v>32</v>
      </c>
      <c r="C39" s="1" t="s">
        <v>8</v>
      </c>
      <c r="D39" s="1" t="s">
        <v>32</v>
      </c>
      <c r="E39" s="1" t="s">
        <v>24</v>
      </c>
      <c r="F39" s="1" t="s">
        <v>53</v>
      </c>
      <c r="G39" s="1" t="s">
        <v>30</v>
      </c>
      <c r="H39" s="9">
        <v>132063.07999999999</v>
      </c>
      <c r="I39" s="9">
        <v>200175</v>
      </c>
      <c r="J39" s="10">
        <v>28825.23</v>
      </c>
      <c r="K39" s="11">
        <f t="shared" si="1"/>
        <v>0.14400014986886475</v>
      </c>
      <c r="L39" s="21">
        <f t="shared" si="2"/>
        <v>0.21826864858823528</v>
      </c>
    </row>
    <row r="40" spans="1:12" ht="334.9" customHeight="1" x14ac:dyDescent="0.2">
      <c r="A40" s="7" t="s">
        <v>54</v>
      </c>
      <c r="B40" s="1" t="s">
        <v>32</v>
      </c>
      <c r="C40" s="1" t="s">
        <v>8</v>
      </c>
      <c r="D40" s="1" t="s">
        <v>32</v>
      </c>
      <c r="E40" s="1" t="s">
        <v>24</v>
      </c>
      <c r="F40" s="1" t="s">
        <v>55</v>
      </c>
      <c r="G40" s="8" t="s">
        <v>0</v>
      </c>
      <c r="H40" s="9">
        <f t="shared" ref="H40:J41" si="25">H41</f>
        <v>0</v>
      </c>
      <c r="I40" s="9">
        <f t="shared" si="25"/>
        <v>200</v>
      </c>
      <c r="J40" s="9">
        <f t="shared" si="25"/>
        <v>0</v>
      </c>
      <c r="K40" s="11">
        <f t="shared" si="1"/>
        <v>0</v>
      </c>
      <c r="L40" s="21" t="str">
        <f t="shared" si="2"/>
        <v>-</v>
      </c>
    </row>
    <row r="41" spans="1:12" ht="48.95" customHeight="1" x14ac:dyDescent="0.2">
      <c r="A41" s="7" t="s">
        <v>27</v>
      </c>
      <c r="B41" s="1" t="s">
        <v>32</v>
      </c>
      <c r="C41" s="1" t="s">
        <v>8</v>
      </c>
      <c r="D41" s="1" t="s">
        <v>32</v>
      </c>
      <c r="E41" s="1" t="s">
        <v>24</v>
      </c>
      <c r="F41" s="1" t="s">
        <v>55</v>
      </c>
      <c r="G41" s="1" t="s">
        <v>28</v>
      </c>
      <c r="H41" s="9">
        <f t="shared" si="25"/>
        <v>0</v>
      </c>
      <c r="I41" s="9">
        <f t="shared" si="25"/>
        <v>200</v>
      </c>
      <c r="J41" s="9">
        <f t="shared" si="25"/>
        <v>0</v>
      </c>
      <c r="K41" s="11">
        <f t="shared" si="1"/>
        <v>0</v>
      </c>
      <c r="L41" s="21" t="str">
        <f t="shared" si="2"/>
        <v>-</v>
      </c>
    </row>
    <row r="42" spans="1:12" ht="64.5" customHeight="1" x14ac:dyDescent="0.2">
      <c r="A42" s="7" t="s">
        <v>29</v>
      </c>
      <c r="B42" s="1" t="s">
        <v>32</v>
      </c>
      <c r="C42" s="1" t="s">
        <v>8</v>
      </c>
      <c r="D42" s="1" t="s">
        <v>32</v>
      </c>
      <c r="E42" s="1" t="s">
        <v>24</v>
      </c>
      <c r="F42" s="1" t="s">
        <v>55</v>
      </c>
      <c r="G42" s="1" t="s">
        <v>30</v>
      </c>
      <c r="H42" s="9">
        <v>0</v>
      </c>
      <c r="I42" s="9">
        <v>200</v>
      </c>
      <c r="J42" s="10">
        <v>0</v>
      </c>
      <c r="K42" s="11">
        <f t="shared" si="1"/>
        <v>0</v>
      </c>
      <c r="L42" s="21" t="str">
        <f t="shared" si="2"/>
        <v>-</v>
      </c>
    </row>
    <row r="43" spans="1:12" ht="207.6" customHeight="1" x14ac:dyDescent="0.2">
      <c r="A43" s="7" t="s">
        <v>56</v>
      </c>
      <c r="B43" s="1" t="s">
        <v>32</v>
      </c>
      <c r="C43" s="1" t="s">
        <v>8</v>
      </c>
      <c r="D43" s="1" t="s">
        <v>32</v>
      </c>
      <c r="E43" s="1" t="s">
        <v>24</v>
      </c>
      <c r="F43" s="1" t="s">
        <v>57</v>
      </c>
      <c r="G43" s="8" t="s">
        <v>0</v>
      </c>
      <c r="H43" s="9">
        <f t="shared" ref="H43:J44" si="26">H44</f>
        <v>52572.2</v>
      </c>
      <c r="I43" s="9">
        <f t="shared" si="26"/>
        <v>298231.03999999998</v>
      </c>
      <c r="J43" s="9">
        <f t="shared" si="26"/>
        <v>173425.2</v>
      </c>
      <c r="K43" s="11">
        <f t="shared" si="1"/>
        <v>0.58151291025910656</v>
      </c>
      <c r="L43" s="21">
        <f t="shared" si="2"/>
        <v>3.2988005067316952</v>
      </c>
    </row>
    <row r="44" spans="1:12" ht="48.95" customHeight="1" x14ac:dyDescent="0.2">
      <c r="A44" s="7" t="s">
        <v>27</v>
      </c>
      <c r="B44" s="1" t="s">
        <v>32</v>
      </c>
      <c r="C44" s="1" t="s">
        <v>8</v>
      </c>
      <c r="D44" s="1" t="s">
        <v>32</v>
      </c>
      <c r="E44" s="1" t="s">
        <v>24</v>
      </c>
      <c r="F44" s="1" t="s">
        <v>57</v>
      </c>
      <c r="G44" s="1" t="s">
        <v>28</v>
      </c>
      <c r="H44" s="9">
        <f t="shared" si="26"/>
        <v>52572.2</v>
      </c>
      <c r="I44" s="9">
        <f t="shared" si="26"/>
        <v>298231.03999999998</v>
      </c>
      <c r="J44" s="9">
        <f t="shared" si="26"/>
        <v>173425.2</v>
      </c>
      <c r="K44" s="11">
        <f t="shared" si="1"/>
        <v>0.58151291025910656</v>
      </c>
      <c r="L44" s="21">
        <f t="shared" si="2"/>
        <v>3.2988005067316952</v>
      </c>
    </row>
    <row r="45" spans="1:12" ht="64.5" customHeight="1" x14ac:dyDescent="0.2">
      <c r="A45" s="7" t="s">
        <v>29</v>
      </c>
      <c r="B45" s="1" t="s">
        <v>32</v>
      </c>
      <c r="C45" s="1" t="s">
        <v>8</v>
      </c>
      <c r="D45" s="1" t="s">
        <v>32</v>
      </c>
      <c r="E45" s="1" t="s">
        <v>24</v>
      </c>
      <c r="F45" s="1" t="s">
        <v>57</v>
      </c>
      <c r="G45" s="1" t="s">
        <v>30</v>
      </c>
      <c r="H45" s="9">
        <v>52572.2</v>
      </c>
      <c r="I45" s="9">
        <v>298231.03999999998</v>
      </c>
      <c r="J45" s="10">
        <v>173425.2</v>
      </c>
      <c r="K45" s="11">
        <f t="shared" si="1"/>
        <v>0.58151291025910656</v>
      </c>
      <c r="L45" s="21">
        <f t="shared" si="2"/>
        <v>3.2988005067316952</v>
      </c>
    </row>
    <row r="46" spans="1:12" ht="80.099999999999994" customHeight="1" x14ac:dyDescent="0.2">
      <c r="A46" s="7" t="s">
        <v>58</v>
      </c>
      <c r="B46" s="1" t="s">
        <v>32</v>
      </c>
      <c r="C46" s="1" t="s">
        <v>8</v>
      </c>
      <c r="D46" s="1" t="s">
        <v>32</v>
      </c>
      <c r="E46" s="1" t="s">
        <v>24</v>
      </c>
      <c r="F46" s="1" t="s">
        <v>59</v>
      </c>
      <c r="G46" s="8" t="s">
        <v>0</v>
      </c>
      <c r="H46" s="9">
        <f t="shared" ref="H46" si="27">H47+H49</f>
        <v>145185.34</v>
      </c>
      <c r="I46" s="9">
        <f t="shared" ref="I46:J46" si="28">I47+I49</f>
        <v>261090</v>
      </c>
      <c r="J46" s="9">
        <f t="shared" si="28"/>
        <v>100861.25</v>
      </c>
      <c r="K46" s="11">
        <f t="shared" si="1"/>
        <v>0.38630836110153588</v>
      </c>
      <c r="L46" s="21">
        <f t="shared" si="2"/>
        <v>0.69470684850137077</v>
      </c>
    </row>
    <row r="47" spans="1:12" ht="127.9" customHeight="1" x14ac:dyDescent="0.2">
      <c r="A47" s="7" t="s">
        <v>37</v>
      </c>
      <c r="B47" s="1" t="s">
        <v>32</v>
      </c>
      <c r="C47" s="1" t="s">
        <v>8</v>
      </c>
      <c r="D47" s="1" t="s">
        <v>32</v>
      </c>
      <c r="E47" s="1" t="s">
        <v>24</v>
      </c>
      <c r="F47" s="1" t="s">
        <v>59</v>
      </c>
      <c r="G47" s="1" t="s">
        <v>38</v>
      </c>
      <c r="H47" s="9">
        <f t="shared" ref="H47:J47" si="29">H48</f>
        <v>108125.34</v>
      </c>
      <c r="I47" s="9">
        <f t="shared" si="29"/>
        <v>151317</v>
      </c>
      <c r="J47" s="9">
        <f t="shared" si="29"/>
        <v>86501.25</v>
      </c>
      <c r="K47" s="11">
        <f t="shared" si="1"/>
        <v>0.57165586153571646</v>
      </c>
      <c r="L47" s="21">
        <f t="shared" si="2"/>
        <v>0.80000904505826298</v>
      </c>
    </row>
    <row r="48" spans="1:12" ht="48.95" customHeight="1" x14ac:dyDescent="0.2">
      <c r="A48" s="7" t="s">
        <v>39</v>
      </c>
      <c r="B48" s="1" t="s">
        <v>32</v>
      </c>
      <c r="C48" s="1" t="s">
        <v>8</v>
      </c>
      <c r="D48" s="1" t="s">
        <v>32</v>
      </c>
      <c r="E48" s="1" t="s">
        <v>24</v>
      </c>
      <c r="F48" s="1" t="s">
        <v>59</v>
      </c>
      <c r="G48" s="1" t="s">
        <v>40</v>
      </c>
      <c r="H48" s="9">
        <v>108125.34</v>
      </c>
      <c r="I48" s="9">
        <v>151317</v>
      </c>
      <c r="J48" s="10">
        <v>86501.25</v>
      </c>
      <c r="K48" s="11">
        <f t="shared" si="1"/>
        <v>0.57165586153571646</v>
      </c>
      <c r="L48" s="21">
        <f t="shared" si="2"/>
        <v>0.80000904505826298</v>
      </c>
    </row>
    <row r="49" spans="1:12" ht="48.95" customHeight="1" x14ac:dyDescent="0.2">
      <c r="A49" s="7" t="s">
        <v>27</v>
      </c>
      <c r="B49" s="1" t="s">
        <v>32</v>
      </c>
      <c r="C49" s="1" t="s">
        <v>8</v>
      </c>
      <c r="D49" s="1" t="s">
        <v>32</v>
      </c>
      <c r="E49" s="1" t="s">
        <v>24</v>
      </c>
      <c r="F49" s="1" t="s">
        <v>59</v>
      </c>
      <c r="G49" s="1" t="s">
        <v>28</v>
      </c>
      <c r="H49" s="9">
        <f t="shared" ref="H49:J49" si="30">H50</f>
        <v>37060</v>
      </c>
      <c r="I49" s="9">
        <f t="shared" si="30"/>
        <v>109773</v>
      </c>
      <c r="J49" s="9">
        <f t="shared" si="30"/>
        <v>14360</v>
      </c>
      <c r="K49" s="11">
        <f t="shared" si="1"/>
        <v>0.13081540998241825</v>
      </c>
      <c r="L49" s="21">
        <f t="shared" si="2"/>
        <v>0.38747976254722072</v>
      </c>
    </row>
    <row r="50" spans="1:12" ht="64.5" customHeight="1" x14ac:dyDescent="0.2">
      <c r="A50" s="7" t="s">
        <v>29</v>
      </c>
      <c r="B50" s="1" t="s">
        <v>32</v>
      </c>
      <c r="C50" s="1" t="s">
        <v>8</v>
      </c>
      <c r="D50" s="1" t="s">
        <v>32</v>
      </c>
      <c r="E50" s="1" t="s">
        <v>24</v>
      </c>
      <c r="F50" s="1" t="s">
        <v>59</v>
      </c>
      <c r="G50" s="1" t="s">
        <v>30</v>
      </c>
      <c r="H50" s="9">
        <v>37060</v>
      </c>
      <c r="I50" s="9">
        <v>109773</v>
      </c>
      <c r="J50" s="10">
        <v>14360</v>
      </c>
      <c r="K50" s="11">
        <f t="shared" si="1"/>
        <v>0.13081540998241825</v>
      </c>
      <c r="L50" s="21">
        <f t="shared" si="2"/>
        <v>0.38747976254722072</v>
      </c>
    </row>
    <row r="51" spans="1:12" ht="80.099999999999994" customHeight="1" x14ac:dyDescent="0.2">
      <c r="A51" s="7" t="s">
        <v>60</v>
      </c>
      <c r="B51" s="1" t="s">
        <v>32</v>
      </c>
      <c r="C51" s="1" t="s">
        <v>8</v>
      </c>
      <c r="D51" s="1" t="s">
        <v>32</v>
      </c>
      <c r="E51" s="1" t="s">
        <v>24</v>
      </c>
      <c r="F51" s="1" t="s">
        <v>61</v>
      </c>
      <c r="G51" s="8" t="s">
        <v>0</v>
      </c>
      <c r="H51" s="9">
        <f t="shared" ref="H51" si="31">H52+H54</f>
        <v>343544.88</v>
      </c>
      <c r="I51" s="9">
        <f t="shared" ref="I51:J51" si="32">I52+I54</f>
        <v>503079</v>
      </c>
      <c r="J51" s="9">
        <f t="shared" si="32"/>
        <v>377309.25</v>
      </c>
      <c r="K51" s="11">
        <f t="shared" si="1"/>
        <v>0.75</v>
      </c>
      <c r="L51" s="21">
        <f t="shared" si="2"/>
        <v>1.0982822680984214</v>
      </c>
    </row>
    <row r="52" spans="1:12" ht="127.9" customHeight="1" x14ac:dyDescent="0.2">
      <c r="A52" s="7" t="s">
        <v>37</v>
      </c>
      <c r="B52" s="1" t="s">
        <v>32</v>
      </c>
      <c r="C52" s="1" t="s">
        <v>8</v>
      </c>
      <c r="D52" s="1" t="s">
        <v>32</v>
      </c>
      <c r="E52" s="1" t="s">
        <v>24</v>
      </c>
      <c r="F52" s="1" t="s">
        <v>61</v>
      </c>
      <c r="G52" s="1" t="s">
        <v>38</v>
      </c>
      <c r="H52" s="9">
        <f t="shared" ref="H52:J52" si="33">H53</f>
        <v>321028.73</v>
      </c>
      <c r="I52" s="9">
        <f t="shared" si="33"/>
        <v>492470</v>
      </c>
      <c r="J52" s="9">
        <f t="shared" si="33"/>
        <v>372654.89</v>
      </c>
      <c r="K52" s="11">
        <f t="shared" si="1"/>
        <v>0.75670576887932262</v>
      </c>
      <c r="L52" s="21">
        <f t="shared" si="2"/>
        <v>1.1608147657064838</v>
      </c>
    </row>
    <row r="53" spans="1:12" ht="48.95" customHeight="1" x14ac:dyDescent="0.2">
      <c r="A53" s="7" t="s">
        <v>39</v>
      </c>
      <c r="B53" s="1" t="s">
        <v>32</v>
      </c>
      <c r="C53" s="1" t="s">
        <v>8</v>
      </c>
      <c r="D53" s="1" t="s">
        <v>32</v>
      </c>
      <c r="E53" s="1" t="s">
        <v>24</v>
      </c>
      <c r="F53" s="1" t="s">
        <v>61</v>
      </c>
      <c r="G53" s="1" t="s">
        <v>40</v>
      </c>
      <c r="H53" s="9">
        <v>321028.73</v>
      </c>
      <c r="I53" s="9">
        <v>492470</v>
      </c>
      <c r="J53" s="10">
        <v>372654.89</v>
      </c>
      <c r="K53" s="11">
        <f t="shared" si="1"/>
        <v>0.75670576887932262</v>
      </c>
      <c r="L53" s="21">
        <f t="shared" si="2"/>
        <v>1.1608147657064838</v>
      </c>
    </row>
    <row r="54" spans="1:12" ht="48.95" customHeight="1" x14ac:dyDescent="0.2">
      <c r="A54" s="7" t="s">
        <v>27</v>
      </c>
      <c r="B54" s="1" t="s">
        <v>32</v>
      </c>
      <c r="C54" s="1" t="s">
        <v>8</v>
      </c>
      <c r="D54" s="1" t="s">
        <v>32</v>
      </c>
      <c r="E54" s="1" t="s">
        <v>24</v>
      </c>
      <c r="F54" s="1" t="s">
        <v>61</v>
      </c>
      <c r="G54" s="1" t="s">
        <v>28</v>
      </c>
      <c r="H54" s="9">
        <f t="shared" ref="H54:J54" si="34">H55</f>
        <v>22516.15</v>
      </c>
      <c r="I54" s="9">
        <f t="shared" si="34"/>
        <v>10609</v>
      </c>
      <c r="J54" s="9">
        <f t="shared" si="34"/>
        <v>4654.3599999999997</v>
      </c>
      <c r="K54" s="11">
        <f t="shared" si="1"/>
        <v>0.43871806956357806</v>
      </c>
      <c r="L54" s="21">
        <f t="shared" si="2"/>
        <v>0.20671207111340079</v>
      </c>
    </row>
    <row r="55" spans="1:12" ht="64.5" customHeight="1" x14ac:dyDescent="0.2">
      <c r="A55" s="7" t="s">
        <v>29</v>
      </c>
      <c r="B55" s="1" t="s">
        <v>32</v>
      </c>
      <c r="C55" s="1" t="s">
        <v>8</v>
      </c>
      <c r="D55" s="1" t="s">
        <v>32</v>
      </c>
      <c r="E55" s="1" t="s">
        <v>24</v>
      </c>
      <c r="F55" s="1" t="s">
        <v>61</v>
      </c>
      <c r="G55" s="1" t="s">
        <v>30</v>
      </c>
      <c r="H55" s="9">
        <v>22516.15</v>
      </c>
      <c r="I55" s="9">
        <v>10609</v>
      </c>
      <c r="J55" s="10">
        <v>4654.3599999999997</v>
      </c>
      <c r="K55" s="11">
        <f t="shared" si="1"/>
        <v>0.43871806956357806</v>
      </c>
      <c r="L55" s="21">
        <f t="shared" si="2"/>
        <v>0.20671207111340079</v>
      </c>
    </row>
    <row r="56" spans="1:12" ht="96.6" customHeight="1" x14ac:dyDescent="0.2">
      <c r="A56" s="7" t="s">
        <v>62</v>
      </c>
      <c r="B56" s="1" t="s">
        <v>32</v>
      </c>
      <c r="C56" s="1" t="s">
        <v>8</v>
      </c>
      <c r="D56" s="1" t="s">
        <v>32</v>
      </c>
      <c r="E56" s="1" t="s">
        <v>24</v>
      </c>
      <c r="F56" s="1" t="s">
        <v>63</v>
      </c>
      <c r="G56" s="8" t="s">
        <v>0</v>
      </c>
      <c r="H56" s="9">
        <f t="shared" ref="H56:J57" si="35">H57</f>
        <v>0</v>
      </c>
      <c r="I56" s="9">
        <f t="shared" si="35"/>
        <v>33169</v>
      </c>
      <c r="J56" s="9">
        <f t="shared" si="35"/>
        <v>12914</v>
      </c>
      <c r="K56" s="11">
        <f t="shared" si="1"/>
        <v>0.38933944345623928</v>
      </c>
      <c r="L56" s="21" t="str">
        <f t="shared" si="2"/>
        <v>-</v>
      </c>
    </row>
    <row r="57" spans="1:12" ht="48.95" customHeight="1" x14ac:dyDescent="0.2">
      <c r="A57" s="7" t="s">
        <v>27</v>
      </c>
      <c r="B57" s="1" t="s">
        <v>32</v>
      </c>
      <c r="C57" s="1" t="s">
        <v>8</v>
      </c>
      <c r="D57" s="1" t="s">
        <v>32</v>
      </c>
      <c r="E57" s="1" t="s">
        <v>24</v>
      </c>
      <c r="F57" s="1" t="s">
        <v>63</v>
      </c>
      <c r="G57" s="1" t="s">
        <v>28</v>
      </c>
      <c r="H57" s="9">
        <f t="shared" si="35"/>
        <v>0</v>
      </c>
      <c r="I57" s="9">
        <f t="shared" si="35"/>
        <v>33169</v>
      </c>
      <c r="J57" s="9">
        <f t="shared" si="35"/>
        <v>12914</v>
      </c>
      <c r="K57" s="11">
        <f t="shared" si="1"/>
        <v>0.38933944345623928</v>
      </c>
      <c r="L57" s="21" t="str">
        <f t="shared" si="2"/>
        <v>-</v>
      </c>
    </row>
    <row r="58" spans="1:12" ht="64.5" customHeight="1" x14ac:dyDescent="0.2">
      <c r="A58" s="7" t="s">
        <v>29</v>
      </c>
      <c r="B58" s="1" t="s">
        <v>32</v>
      </c>
      <c r="C58" s="1" t="s">
        <v>8</v>
      </c>
      <c r="D58" s="1" t="s">
        <v>32</v>
      </c>
      <c r="E58" s="1" t="s">
        <v>24</v>
      </c>
      <c r="F58" s="1" t="s">
        <v>63</v>
      </c>
      <c r="G58" s="1" t="s">
        <v>30</v>
      </c>
      <c r="H58" s="9">
        <v>0</v>
      </c>
      <c r="I58" s="9">
        <v>33169</v>
      </c>
      <c r="J58" s="10">
        <v>12914</v>
      </c>
      <c r="K58" s="11">
        <f t="shared" si="1"/>
        <v>0.38933944345623928</v>
      </c>
      <c r="L58" s="21" t="str">
        <f t="shared" si="2"/>
        <v>-</v>
      </c>
    </row>
    <row r="59" spans="1:12" ht="96.6" customHeight="1" x14ac:dyDescent="0.2">
      <c r="A59" s="3" t="s">
        <v>64</v>
      </c>
      <c r="B59" s="4" t="s">
        <v>32</v>
      </c>
      <c r="C59" s="4" t="s">
        <v>8</v>
      </c>
      <c r="D59" s="4" t="s">
        <v>65</v>
      </c>
      <c r="E59" s="8" t="s">
        <v>0</v>
      </c>
      <c r="F59" s="8" t="s">
        <v>0</v>
      </c>
      <c r="G59" s="8" t="s">
        <v>0</v>
      </c>
      <c r="H59" s="5">
        <f t="shared" ref="H59:J62" si="36">H60</f>
        <v>359467.8</v>
      </c>
      <c r="I59" s="5">
        <f t="shared" si="36"/>
        <v>443780</v>
      </c>
      <c r="J59" s="5">
        <f t="shared" si="36"/>
        <v>260961.48</v>
      </c>
      <c r="K59" s="16">
        <f t="shared" si="1"/>
        <v>0.5880424534679346</v>
      </c>
      <c r="L59" s="21">
        <f t="shared" si="2"/>
        <v>0.72596622006199174</v>
      </c>
    </row>
    <row r="60" spans="1:12" ht="15" customHeight="1" x14ac:dyDescent="0.2">
      <c r="A60" s="3" t="s">
        <v>23</v>
      </c>
      <c r="B60" s="4" t="s">
        <v>32</v>
      </c>
      <c r="C60" s="4" t="s">
        <v>8</v>
      </c>
      <c r="D60" s="4" t="s">
        <v>65</v>
      </c>
      <c r="E60" s="4" t="s">
        <v>24</v>
      </c>
      <c r="F60" s="6" t="s">
        <v>0</v>
      </c>
      <c r="G60" s="6" t="s">
        <v>0</v>
      </c>
      <c r="H60" s="5">
        <f t="shared" si="36"/>
        <v>359467.8</v>
      </c>
      <c r="I60" s="5">
        <f t="shared" si="36"/>
        <v>443780</v>
      </c>
      <c r="J60" s="5">
        <f t="shared" si="36"/>
        <v>260961.48</v>
      </c>
      <c r="K60" s="16">
        <f t="shared" si="1"/>
        <v>0.5880424534679346</v>
      </c>
      <c r="L60" s="21">
        <f t="shared" si="2"/>
        <v>0.72596622006199174</v>
      </c>
    </row>
    <row r="61" spans="1:12" ht="64.5" customHeight="1" x14ac:dyDescent="0.2">
      <c r="A61" s="7" t="s">
        <v>66</v>
      </c>
      <c r="B61" s="1" t="s">
        <v>32</v>
      </c>
      <c r="C61" s="1" t="s">
        <v>8</v>
      </c>
      <c r="D61" s="1" t="s">
        <v>65</v>
      </c>
      <c r="E61" s="1" t="s">
        <v>24</v>
      </c>
      <c r="F61" s="1" t="s">
        <v>67</v>
      </c>
      <c r="G61" s="8" t="s">
        <v>0</v>
      </c>
      <c r="H61" s="9">
        <f t="shared" si="36"/>
        <v>359467.8</v>
      </c>
      <c r="I61" s="9">
        <f t="shared" si="36"/>
        <v>443780</v>
      </c>
      <c r="J61" s="9">
        <f t="shared" si="36"/>
        <v>260961.48</v>
      </c>
      <c r="K61" s="11">
        <f t="shared" si="1"/>
        <v>0.5880424534679346</v>
      </c>
      <c r="L61" s="21">
        <f t="shared" si="2"/>
        <v>0.72596622006199174</v>
      </c>
    </row>
    <row r="62" spans="1:12" ht="64.5" customHeight="1" x14ac:dyDescent="0.2">
      <c r="A62" s="7" t="s">
        <v>68</v>
      </c>
      <c r="B62" s="1" t="s">
        <v>32</v>
      </c>
      <c r="C62" s="1" t="s">
        <v>8</v>
      </c>
      <c r="D62" s="1" t="s">
        <v>65</v>
      </c>
      <c r="E62" s="1" t="s">
        <v>24</v>
      </c>
      <c r="F62" s="1" t="s">
        <v>67</v>
      </c>
      <c r="G62" s="1" t="s">
        <v>69</v>
      </c>
      <c r="H62" s="9">
        <f t="shared" si="36"/>
        <v>359467.8</v>
      </c>
      <c r="I62" s="9">
        <f t="shared" si="36"/>
        <v>443780</v>
      </c>
      <c r="J62" s="9">
        <f t="shared" si="36"/>
        <v>260961.48</v>
      </c>
      <c r="K62" s="11">
        <f t="shared" si="1"/>
        <v>0.5880424534679346</v>
      </c>
      <c r="L62" s="21">
        <f t="shared" si="2"/>
        <v>0.72596622006199174</v>
      </c>
    </row>
    <row r="63" spans="1:12" ht="32.25" customHeight="1" x14ac:dyDescent="0.2">
      <c r="A63" s="7" t="s">
        <v>70</v>
      </c>
      <c r="B63" s="1" t="s">
        <v>32</v>
      </c>
      <c r="C63" s="1" t="s">
        <v>8</v>
      </c>
      <c r="D63" s="1" t="s">
        <v>65</v>
      </c>
      <c r="E63" s="1" t="s">
        <v>24</v>
      </c>
      <c r="F63" s="1" t="s">
        <v>67</v>
      </c>
      <c r="G63" s="1" t="s">
        <v>71</v>
      </c>
      <c r="H63" s="9">
        <v>359467.8</v>
      </c>
      <c r="I63" s="9">
        <v>443780</v>
      </c>
      <c r="J63" s="10">
        <v>260961.48</v>
      </c>
      <c r="K63" s="11">
        <f t="shared" si="1"/>
        <v>0.5880424534679346</v>
      </c>
      <c r="L63" s="21">
        <f t="shared" si="2"/>
        <v>0.72596622006199174</v>
      </c>
    </row>
    <row r="64" spans="1:12" ht="64.5" customHeight="1" x14ac:dyDescent="0.2">
      <c r="A64" s="3" t="s">
        <v>72</v>
      </c>
      <c r="B64" s="4" t="s">
        <v>32</v>
      </c>
      <c r="C64" s="4" t="s">
        <v>8</v>
      </c>
      <c r="D64" s="4" t="s">
        <v>73</v>
      </c>
      <c r="E64" s="8" t="s">
        <v>0</v>
      </c>
      <c r="F64" s="8" t="s">
        <v>0</v>
      </c>
      <c r="G64" s="8" t="s">
        <v>0</v>
      </c>
      <c r="H64" s="5">
        <f t="shared" ref="H64:J67" si="37">H65</f>
        <v>1545018</v>
      </c>
      <c r="I64" s="5">
        <f t="shared" si="37"/>
        <v>2318227</v>
      </c>
      <c r="J64" s="5">
        <f t="shared" si="37"/>
        <v>1642322</v>
      </c>
      <c r="K64" s="16">
        <f t="shared" si="1"/>
        <v>0.7084388198394721</v>
      </c>
      <c r="L64" s="21">
        <f t="shared" si="2"/>
        <v>1.0629792015368105</v>
      </c>
    </row>
    <row r="65" spans="1:12" ht="15" customHeight="1" x14ac:dyDescent="0.2">
      <c r="A65" s="3" t="s">
        <v>23</v>
      </c>
      <c r="B65" s="4" t="s">
        <v>32</v>
      </c>
      <c r="C65" s="4" t="s">
        <v>8</v>
      </c>
      <c r="D65" s="4" t="s">
        <v>73</v>
      </c>
      <c r="E65" s="4" t="s">
        <v>24</v>
      </c>
      <c r="F65" s="6" t="s">
        <v>0</v>
      </c>
      <c r="G65" s="6" t="s">
        <v>0</v>
      </c>
      <c r="H65" s="5">
        <f t="shared" si="37"/>
        <v>1545018</v>
      </c>
      <c r="I65" s="5">
        <f t="shared" si="37"/>
        <v>2318227</v>
      </c>
      <c r="J65" s="5">
        <f t="shared" si="37"/>
        <v>1642322</v>
      </c>
      <c r="K65" s="16">
        <f t="shared" si="1"/>
        <v>0.7084388198394721</v>
      </c>
      <c r="L65" s="21">
        <f t="shared" si="2"/>
        <v>1.0629792015368105</v>
      </c>
    </row>
    <row r="66" spans="1:12" ht="48.95" customHeight="1" x14ac:dyDescent="0.2">
      <c r="A66" s="7" t="s">
        <v>74</v>
      </c>
      <c r="B66" s="1" t="s">
        <v>32</v>
      </c>
      <c r="C66" s="1" t="s">
        <v>8</v>
      </c>
      <c r="D66" s="1" t="s">
        <v>73</v>
      </c>
      <c r="E66" s="1" t="s">
        <v>24</v>
      </c>
      <c r="F66" s="1" t="s">
        <v>75</v>
      </c>
      <c r="G66" s="8" t="s">
        <v>0</v>
      </c>
      <c r="H66" s="9">
        <f t="shared" si="37"/>
        <v>1545018</v>
      </c>
      <c r="I66" s="9">
        <f t="shared" si="37"/>
        <v>2318227</v>
      </c>
      <c r="J66" s="9">
        <f t="shared" si="37"/>
        <v>1642322</v>
      </c>
      <c r="K66" s="11">
        <f t="shared" si="1"/>
        <v>0.7084388198394721</v>
      </c>
      <c r="L66" s="21">
        <f t="shared" si="2"/>
        <v>1.0629792015368105</v>
      </c>
    </row>
    <row r="67" spans="1:12" ht="64.5" customHeight="1" x14ac:dyDescent="0.2">
      <c r="A67" s="7" t="s">
        <v>68</v>
      </c>
      <c r="B67" s="1" t="s">
        <v>32</v>
      </c>
      <c r="C67" s="1" t="s">
        <v>8</v>
      </c>
      <c r="D67" s="1" t="s">
        <v>73</v>
      </c>
      <c r="E67" s="1" t="s">
        <v>24</v>
      </c>
      <c r="F67" s="1" t="s">
        <v>75</v>
      </c>
      <c r="G67" s="1" t="s">
        <v>69</v>
      </c>
      <c r="H67" s="9">
        <f t="shared" si="37"/>
        <v>1545018</v>
      </c>
      <c r="I67" s="9">
        <f t="shared" si="37"/>
        <v>2318227</v>
      </c>
      <c r="J67" s="9">
        <f t="shared" si="37"/>
        <v>1642322</v>
      </c>
      <c r="K67" s="11">
        <f t="shared" si="1"/>
        <v>0.7084388198394721</v>
      </c>
      <c r="L67" s="21">
        <f t="shared" si="2"/>
        <v>1.0629792015368105</v>
      </c>
    </row>
    <row r="68" spans="1:12" ht="32.25" customHeight="1" x14ac:dyDescent="0.2">
      <c r="A68" s="7" t="s">
        <v>70</v>
      </c>
      <c r="B68" s="1" t="s">
        <v>32</v>
      </c>
      <c r="C68" s="1" t="s">
        <v>8</v>
      </c>
      <c r="D68" s="1" t="s">
        <v>73</v>
      </c>
      <c r="E68" s="1" t="s">
        <v>24</v>
      </c>
      <c r="F68" s="1" t="s">
        <v>75</v>
      </c>
      <c r="G68" s="1" t="s">
        <v>71</v>
      </c>
      <c r="H68" s="9">
        <v>1545018</v>
      </c>
      <c r="I68" s="9">
        <v>2318227</v>
      </c>
      <c r="J68" s="10">
        <v>1642322</v>
      </c>
      <c r="K68" s="11">
        <f t="shared" si="1"/>
        <v>0.7084388198394721</v>
      </c>
      <c r="L68" s="21">
        <f t="shared" si="2"/>
        <v>1.0629792015368105</v>
      </c>
    </row>
    <row r="69" spans="1:12" ht="32.25" customHeight="1" x14ac:dyDescent="0.2">
      <c r="A69" s="3" t="s">
        <v>76</v>
      </c>
      <c r="B69" s="4" t="s">
        <v>32</v>
      </c>
      <c r="C69" s="4" t="s">
        <v>8</v>
      </c>
      <c r="D69" s="4" t="s">
        <v>77</v>
      </c>
      <c r="E69" s="8" t="s">
        <v>0</v>
      </c>
      <c r="F69" s="8" t="s">
        <v>0</v>
      </c>
      <c r="G69" s="8" t="s">
        <v>0</v>
      </c>
      <c r="H69" s="5">
        <f t="shared" ref="H69:J69" si="38">H70</f>
        <v>1608011.47</v>
      </c>
      <c r="I69" s="5">
        <f t="shared" si="38"/>
        <v>3103937</v>
      </c>
      <c r="J69" s="5">
        <f t="shared" si="38"/>
        <v>1967809.42</v>
      </c>
      <c r="K69" s="16">
        <f t="shared" ref="K69:K140" si="39">IFERROR(J69/I69,"-")</f>
        <v>0.63397208770667701</v>
      </c>
      <c r="L69" s="21">
        <f t="shared" ref="L69:L140" si="40">IFERROR(J69/H69,"-")</f>
        <v>1.2237533479782952</v>
      </c>
    </row>
    <row r="70" spans="1:12" ht="15" customHeight="1" x14ac:dyDescent="0.2">
      <c r="A70" s="3" t="s">
        <v>23</v>
      </c>
      <c r="B70" s="4" t="s">
        <v>32</v>
      </c>
      <c r="C70" s="4" t="s">
        <v>8</v>
      </c>
      <c r="D70" s="4" t="s">
        <v>77</v>
      </c>
      <c r="E70" s="4" t="s">
        <v>24</v>
      </c>
      <c r="F70" s="6" t="s">
        <v>0</v>
      </c>
      <c r="G70" s="6" t="s">
        <v>0</v>
      </c>
      <c r="H70" s="5">
        <f t="shared" ref="H70" si="41">H71+H76</f>
        <v>1608011.47</v>
      </c>
      <c r="I70" s="5">
        <f t="shared" ref="I70:J70" si="42">I71+I76</f>
        <v>3103937</v>
      </c>
      <c r="J70" s="5">
        <f t="shared" si="42"/>
        <v>1967809.42</v>
      </c>
      <c r="K70" s="16">
        <f t="shared" si="39"/>
        <v>0.63397208770667701</v>
      </c>
      <c r="L70" s="21">
        <f t="shared" si="40"/>
        <v>1.2237533479782952</v>
      </c>
    </row>
    <row r="71" spans="1:12" ht="32.25" customHeight="1" x14ac:dyDescent="0.2">
      <c r="A71" s="7" t="s">
        <v>78</v>
      </c>
      <c r="B71" s="1" t="s">
        <v>32</v>
      </c>
      <c r="C71" s="1" t="s">
        <v>8</v>
      </c>
      <c r="D71" s="1" t="s">
        <v>77</v>
      </c>
      <c r="E71" s="1" t="s">
        <v>24</v>
      </c>
      <c r="F71" s="1" t="s">
        <v>79</v>
      </c>
      <c r="G71" s="8" t="s">
        <v>0</v>
      </c>
      <c r="H71" s="9">
        <f t="shared" ref="H71" si="43">H72+H74</f>
        <v>1608011.47</v>
      </c>
      <c r="I71" s="9">
        <f t="shared" ref="I71:J71" si="44">I72+I74</f>
        <v>2830377</v>
      </c>
      <c r="J71" s="9">
        <f t="shared" si="44"/>
        <v>1916757.46</v>
      </c>
      <c r="K71" s="11">
        <f t="shared" si="39"/>
        <v>0.67720924103043512</v>
      </c>
      <c r="L71" s="21">
        <f t="shared" si="40"/>
        <v>1.1920048430997821</v>
      </c>
    </row>
    <row r="72" spans="1:12" ht="127.9" customHeight="1" x14ac:dyDescent="0.2">
      <c r="A72" s="7" t="s">
        <v>37</v>
      </c>
      <c r="B72" s="1" t="s">
        <v>32</v>
      </c>
      <c r="C72" s="1" t="s">
        <v>8</v>
      </c>
      <c r="D72" s="1" t="s">
        <v>77</v>
      </c>
      <c r="E72" s="1" t="s">
        <v>24</v>
      </c>
      <c r="F72" s="1" t="s">
        <v>79</v>
      </c>
      <c r="G72" s="1" t="s">
        <v>38</v>
      </c>
      <c r="H72" s="9">
        <f t="shared" ref="H72:J72" si="45">H73</f>
        <v>1346797.29</v>
      </c>
      <c r="I72" s="9">
        <f t="shared" si="45"/>
        <v>2171072</v>
      </c>
      <c r="J72" s="9">
        <f t="shared" si="45"/>
        <v>1564626.02</v>
      </c>
      <c r="K72" s="11">
        <f t="shared" si="39"/>
        <v>0.72066979814580079</v>
      </c>
      <c r="L72" s="21">
        <f t="shared" si="40"/>
        <v>1.1617383192091217</v>
      </c>
    </row>
    <row r="73" spans="1:12" ht="32.25" customHeight="1" x14ac:dyDescent="0.2">
      <c r="A73" s="7" t="s">
        <v>80</v>
      </c>
      <c r="B73" s="1" t="s">
        <v>32</v>
      </c>
      <c r="C73" s="1" t="s">
        <v>8</v>
      </c>
      <c r="D73" s="1" t="s">
        <v>77</v>
      </c>
      <c r="E73" s="1" t="s">
        <v>24</v>
      </c>
      <c r="F73" s="1" t="s">
        <v>79</v>
      </c>
      <c r="G73" s="1" t="s">
        <v>81</v>
      </c>
      <c r="H73" s="9">
        <v>1346797.29</v>
      </c>
      <c r="I73" s="9">
        <v>2171072</v>
      </c>
      <c r="J73" s="10">
        <v>1564626.02</v>
      </c>
      <c r="K73" s="11">
        <f t="shared" si="39"/>
        <v>0.72066979814580079</v>
      </c>
      <c r="L73" s="21">
        <f t="shared" si="40"/>
        <v>1.1617383192091217</v>
      </c>
    </row>
    <row r="74" spans="1:12" ht="48.95" customHeight="1" x14ac:dyDescent="0.2">
      <c r="A74" s="7" t="s">
        <v>27</v>
      </c>
      <c r="B74" s="1" t="s">
        <v>32</v>
      </c>
      <c r="C74" s="1" t="s">
        <v>8</v>
      </c>
      <c r="D74" s="1" t="s">
        <v>77</v>
      </c>
      <c r="E74" s="1" t="s">
        <v>24</v>
      </c>
      <c r="F74" s="1" t="s">
        <v>79</v>
      </c>
      <c r="G74" s="1" t="s">
        <v>28</v>
      </c>
      <c r="H74" s="9">
        <f t="shared" ref="H74:J74" si="46">H75</f>
        <v>261214.18</v>
      </c>
      <c r="I74" s="9">
        <f t="shared" si="46"/>
        <v>659305</v>
      </c>
      <c r="J74" s="9">
        <f t="shared" si="46"/>
        <v>352131.44</v>
      </c>
      <c r="K74" s="11">
        <f t="shared" si="39"/>
        <v>0.53409490296600204</v>
      </c>
      <c r="L74" s="21">
        <f t="shared" si="40"/>
        <v>1.3480563727436237</v>
      </c>
    </row>
    <row r="75" spans="1:12" ht="64.5" customHeight="1" x14ac:dyDescent="0.2">
      <c r="A75" s="7" t="s">
        <v>29</v>
      </c>
      <c r="B75" s="1" t="s">
        <v>32</v>
      </c>
      <c r="C75" s="1" t="s">
        <v>8</v>
      </c>
      <c r="D75" s="1" t="s">
        <v>77</v>
      </c>
      <c r="E75" s="1" t="s">
        <v>24</v>
      </c>
      <c r="F75" s="1" t="s">
        <v>79</v>
      </c>
      <c r="G75" s="1" t="s">
        <v>30</v>
      </c>
      <c r="H75" s="9">
        <v>261214.18</v>
      </c>
      <c r="I75" s="9">
        <v>659305</v>
      </c>
      <c r="J75" s="10">
        <v>352131.44</v>
      </c>
      <c r="K75" s="11">
        <f t="shared" si="39"/>
        <v>0.53409490296600204</v>
      </c>
      <c r="L75" s="21">
        <f t="shared" si="40"/>
        <v>1.3480563727436237</v>
      </c>
    </row>
    <row r="76" spans="1:12" ht="80.099999999999994" customHeight="1" x14ac:dyDescent="0.2">
      <c r="A76" s="7" t="s">
        <v>82</v>
      </c>
      <c r="B76" s="1" t="s">
        <v>32</v>
      </c>
      <c r="C76" s="1" t="s">
        <v>8</v>
      </c>
      <c r="D76" s="1" t="s">
        <v>77</v>
      </c>
      <c r="E76" s="1" t="s">
        <v>24</v>
      </c>
      <c r="F76" s="1" t="s">
        <v>83</v>
      </c>
      <c r="G76" s="8" t="s">
        <v>0</v>
      </c>
      <c r="H76" s="9">
        <f t="shared" ref="H76:J76" si="47">H77</f>
        <v>0</v>
      </c>
      <c r="I76" s="9">
        <f t="shared" si="47"/>
        <v>273560</v>
      </c>
      <c r="J76" s="9">
        <f t="shared" si="47"/>
        <v>51051.96</v>
      </c>
      <c r="K76" s="11">
        <f t="shared" si="39"/>
        <v>0.18662070478140078</v>
      </c>
      <c r="L76" s="21" t="str">
        <f t="shared" si="40"/>
        <v>-</v>
      </c>
    </row>
    <row r="77" spans="1:12" ht="48.95" customHeight="1" x14ac:dyDescent="0.2">
      <c r="A77" s="7" t="s">
        <v>27</v>
      </c>
      <c r="B77" s="1" t="s">
        <v>32</v>
      </c>
      <c r="C77" s="1" t="s">
        <v>8</v>
      </c>
      <c r="D77" s="1" t="s">
        <v>77</v>
      </c>
      <c r="E77" s="1" t="s">
        <v>24</v>
      </c>
      <c r="F77" s="1" t="s">
        <v>83</v>
      </c>
      <c r="G77" s="1" t="s">
        <v>28</v>
      </c>
      <c r="H77" s="9">
        <f t="shared" ref="H77:J77" si="48">H78</f>
        <v>0</v>
      </c>
      <c r="I77" s="9">
        <f t="shared" si="48"/>
        <v>273560</v>
      </c>
      <c r="J77" s="9">
        <f t="shared" si="48"/>
        <v>51051.96</v>
      </c>
      <c r="K77" s="11">
        <f t="shared" si="39"/>
        <v>0.18662070478140078</v>
      </c>
      <c r="L77" s="21" t="str">
        <f t="shared" si="40"/>
        <v>-</v>
      </c>
    </row>
    <row r="78" spans="1:12" ht="64.5" customHeight="1" x14ac:dyDescent="0.2">
      <c r="A78" s="7" t="s">
        <v>29</v>
      </c>
      <c r="B78" s="1" t="s">
        <v>32</v>
      </c>
      <c r="C78" s="1" t="s">
        <v>8</v>
      </c>
      <c r="D78" s="1" t="s">
        <v>77</v>
      </c>
      <c r="E78" s="1" t="s">
        <v>24</v>
      </c>
      <c r="F78" s="1" t="s">
        <v>83</v>
      </c>
      <c r="G78" s="1" t="s">
        <v>30</v>
      </c>
      <c r="H78" s="9">
        <v>0</v>
      </c>
      <c r="I78" s="9">
        <v>273560</v>
      </c>
      <c r="J78" s="10">
        <v>51051.96</v>
      </c>
      <c r="K78" s="11">
        <f t="shared" si="39"/>
        <v>0.18662070478140078</v>
      </c>
      <c r="L78" s="21" t="str">
        <f t="shared" si="40"/>
        <v>-</v>
      </c>
    </row>
    <row r="79" spans="1:12" ht="48.95" customHeight="1" x14ac:dyDescent="0.2">
      <c r="A79" s="3" t="s">
        <v>84</v>
      </c>
      <c r="B79" s="4" t="s">
        <v>32</v>
      </c>
      <c r="C79" s="4" t="s">
        <v>8</v>
      </c>
      <c r="D79" s="4" t="s">
        <v>85</v>
      </c>
      <c r="E79" s="8" t="s">
        <v>0</v>
      </c>
      <c r="F79" s="8" t="s">
        <v>0</v>
      </c>
      <c r="G79" s="8" t="s">
        <v>0</v>
      </c>
      <c r="H79" s="5">
        <f t="shared" ref="H79:J82" si="49">H80</f>
        <v>93800</v>
      </c>
      <c r="I79" s="5">
        <f t="shared" si="49"/>
        <v>131000</v>
      </c>
      <c r="J79" s="5">
        <f t="shared" si="49"/>
        <v>4000</v>
      </c>
      <c r="K79" s="16">
        <f t="shared" si="39"/>
        <v>3.0534351145038167E-2</v>
      </c>
      <c r="L79" s="21">
        <f t="shared" si="40"/>
        <v>4.2643923240938165E-2</v>
      </c>
    </row>
    <row r="80" spans="1:12" ht="15" customHeight="1" x14ac:dyDescent="0.2">
      <c r="A80" s="3" t="s">
        <v>23</v>
      </c>
      <c r="B80" s="4" t="s">
        <v>32</v>
      </c>
      <c r="C80" s="4" t="s">
        <v>8</v>
      </c>
      <c r="D80" s="4" t="s">
        <v>85</v>
      </c>
      <c r="E80" s="4" t="s">
        <v>24</v>
      </c>
      <c r="F80" s="6" t="s">
        <v>0</v>
      </c>
      <c r="G80" s="6" t="s">
        <v>0</v>
      </c>
      <c r="H80" s="5">
        <f t="shared" si="49"/>
        <v>93800</v>
      </c>
      <c r="I80" s="5">
        <f t="shared" si="49"/>
        <v>131000</v>
      </c>
      <c r="J80" s="5">
        <f t="shared" si="49"/>
        <v>4000</v>
      </c>
      <c r="K80" s="16">
        <f t="shared" si="39"/>
        <v>3.0534351145038167E-2</v>
      </c>
      <c r="L80" s="21">
        <f t="shared" si="40"/>
        <v>4.2643923240938165E-2</v>
      </c>
    </row>
    <row r="81" spans="1:12" ht="32.25" customHeight="1" x14ac:dyDescent="0.2">
      <c r="A81" s="7" t="s">
        <v>86</v>
      </c>
      <c r="B81" s="1" t="s">
        <v>32</v>
      </c>
      <c r="C81" s="1" t="s">
        <v>8</v>
      </c>
      <c r="D81" s="1" t="s">
        <v>85</v>
      </c>
      <c r="E81" s="1" t="s">
        <v>24</v>
      </c>
      <c r="F81" s="1" t="s">
        <v>87</v>
      </c>
      <c r="G81" s="8" t="s">
        <v>0</v>
      </c>
      <c r="H81" s="9">
        <f t="shared" si="49"/>
        <v>93800</v>
      </c>
      <c r="I81" s="9">
        <f t="shared" si="49"/>
        <v>131000</v>
      </c>
      <c r="J81" s="9">
        <f t="shared" si="49"/>
        <v>4000</v>
      </c>
      <c r="K81" s="11">
        <f t="shared" si="39"/>
        <v>3.0534351145038167E-2</v>
      </c>
      <c r="L81" s="21">
        <f t="shared" si="40"/>
        <v>4.2643923240938165E-2</v>
      </c>
    </row>
    <row r="82" spans="1:12" ht="48.95" customHeight="1" x14ac:dyDescent="0.2">
      <c r="A82" s="7" t="s">
        <v>27</v>
      </c>
      <c r="B82" s="1" t="s">
        <v>32</v>
      </c>
      <c r="C82" s="1" t="s">
        <v>8</v>
      </c>
      <c r="D82" s="1" t="s">
        <v>85</v>
      </c>
      <c r="E82" s="1" t="s">
        <v>24</v>
      </c>
      <c r="F82" s="1" t="s">
        <v>87</v>
      </c>
      <c r="G82" s="1" t="s">
        <v>28</v>
      </c>
      <c r="H82" s="9">
        <f t="shared" si="49"/>
        <v>93800</v>
      </c>
      <c r="I82" s="9">
        <f t="shared" si="49"/>
        <v>131000</v>
      </c>
      <c r="J82" s="9">
        <f t="shared" si="49"/>
        <v>4000</v>
      </c>
      <c r="K82" s="11">
        <f t="shared" si="39"/>
        <v>3.0534351145038167E-2</v>
      </c>
      <c r="L82" s="21">
        <f t="shared" si="40"/>
        <v>4.2643923240938165E-2</v>
      </c>
    </row>
    <row r="83" spans="1:12" ht="64.5" customHeight="1" x14ac:dyDescent="0.2">
      <c r="A83" s="7" t="s">
        <v>29</v>
      </c>
      <c r="B83" s="1" t="s">
        <v>32</v>
      </c>
      <c r="C83" s="1" t="s">
        <v>8</v>
      </c>
      <c r="D83" s="1" t="s">
        <v>85</v>
      </c>
      <c r="E83" s="1" t="s">
        <v>24</v>
      </c>
      <c r="F83" s="1" t="s">
        <v>87</v>
      </c>
      <c r="G83" s="1" t="s">
        <v>30</v>
      </c>
      <c r="H83" s="9">
        <v>93800</v>
      </c>
      <c r="I83" s="9">
        <v>131000</v>
      </c>
      <c r="J83" s="10">
        <v>4000</v>
      </c>
      <c r="K83" s="11">
        <f t="shared" si="39"/>
        <v>3.0534351145038167E-2</v>
      </c>
      <c r="L83" s="21">
        <f t="shared" si="40"/>
        <v>4.2643923240938165E-2</v>
      </c>
    </row>
    <row r="84" spans="1:12" ht="48.95" customHeight="1" x14ac:dyDescent="0.2">
      <c r="A84" s="3" t="s">
        <v>88</v>
      </c>
      <c r="B84" s="4" t="s">
        <v>32</v>
      </c>
      <c r="C84" s="4" t="s">
        <v>9</v>
      </c>
      <c r="D84" s="4" t="s">
        <v>0</v>
      </c>
      <c r="E84" s="8" t="s">
        <v>0</v>
      </c>
      <c r="F84" s="8" t="s">
        <v>0</v>
      </c>
      <c r="G84" s="8" t="s">
        <v>0</v>
      </c>
      <c r="H84" s="5">
        <f>H85+H96+H101+H111+H106</f>
        <v>533145.96</v>
      </c>
      <c r="I84" s="5">
        <f t="shared" ref="I84:J84" si="50">I85+I96+I101+I111</f>
        <v>1009029.31</v>
      </c>
      <c r="J84" s="5">
        <f t="shared" si="50"/>
        <v>365137.28</v>
      </c>
      <c r="K84" s="16">
        <f t="shared" si="39"/>
        <v>0.36186984498993396</v>
      </c>
      <c r="L84" s="21">
        <f t="shared" si="40"/>
        <v>0.68487301301129633</v>
      </c>
    </row>
    <row r="85" spans="1:12" ht="48.95" customHeight="1" x14ac:dyDescent="0.2">
      <c r="A85" s="3" t="s">
        <v>89</v>
      </c>
      <c r="B85" s="4" t="s">
        <v>32</v>
      </c>
      <c r="C85" s="4" t="s">
        <v>9</v>
      </c>
      <c r="D85" s="4" t="s">
        <v>90</v>
      </c>
      <c r="E85" s="8" t="s">
        <v>0</v>
      </c>
      <c r="F85" s="8" t="s">
        <v>0</v>
      </c>
      <c r="G85" s="8" t="s">
        <v>0</v>
      </c>
      <c r="H85" s="5">
        <f t="shared" ref="H85:J85" si="51">H86</f>
        <v>263360.96000000002</v>
      </c>
      <c r="I85" s="5">
        <f t="shared" si="51"/>
        <v>802459.31</v>
      </c>
      <c r="J85" s="5">
        <f t="shared" si="51"/>
        <v>328037.28000000003</v>
      </c>
      <c r="K85" s="16">
        <f t="shared" si="39"/>
        <v>0.40878992356634258</v>
      </c>
      <c r="L85" s="21">
        <f t="shared" si="40"/>
        <v>1.2455805142873113</v>
      </c>
    </row>
    <row r="86" spans="1:12" ht="15" customHeight="1" x14ac:dyDescent="0.2">
      <c r="A86" s="3" t="s">
        <v>23</v>
      </c>
      <c r="B86" s="4" t="s">
        <v>32</v>
      </c>
      <c r="C86" s="4" t="s">
        <v>9</v>
      </c>
      <c r="D86" s="4" t="s">
        <v>90</v>
      </c>
      <c r="E86" s="4" t="s">
        <v>24</v>
      </c>
      <c r="F86" s="6" t="s">
        <v>0</v>
      </c>
      <c r="G86" s="6" t="s">
        <v>0</v>
      </c>
      <c r="H86" s="5">
        <f t="shared" ref="H86" si="52">H87+H90+H93</f>
        <v>263360.96000000002</v>
      </c>
      <c r="I86" s="5">
        <f t="shared" ref="I86:J86" si="53">I87+I90+I93</f>
        <v>802459.31</v>
      </c>
      <c r="J86" s="5">
        <f t="shared" si="53"/>
        <v>328037.28000000003</v>
      </c>
      <c r="K86" s="16">
        <f t="shared" si="39"/>
        <v>0.40878992356634258</v>
      </c>
      <c r="L86" s="21">
        <f t="shared" si="40"/>
        <v>1.2455805142873113</v>
      </c>
    </row>
    <row r="87" spans="1:12" ht="96.6" customHeight="1" x14ac:dyDescent="0.2">
      <c r="A87" s="7" t="s">
        <v>91</v>
      </c>
      <c r="B87" s="1" t="s">
        <v>32</v>
      </c>
      <c r="C87" s="1" t="s">
        <v>9</v>
      </c>
      <c r="D87" s="1" t="s">
        <v>90</v>
      </c>
      <c r="E87" s="1" t="s">
        <v>24</v>
      </c>
      <c r="F87" s="1" t="s">
        <v>92</v>
      </c>
      <c r="G87" s="8" t="s">
        <v>0</v>
      </c>
      <c r="H87" s="9">
        <f t="shared" ref="H87:J88" si="54">H88</f>
        <v>0</v>
      </c>
      <c r="I87" s="9">
        <f t="shared" si="54"/>
        <v>355000</v>
      </c>
      <c r="J87" s="9">
        <f t="shared" si="54"/>
        <v>0</v>
      </c>
      <c r="K87" s="11">
        <f t="shared" si="39"/>
        <v>0</v>
      </c>
      <c r="L87" s="21" t="str">
        <f t="shared" si="40"/>
        <v>-</v>
      </c>
    </row>
    <row r="88" spans="1:12" ht="48.95" customHeight="1" x14ac:dyDescent="0.2">
      <c r="A88" s="7" t="s">
        <v>27</v>
      </c>
      <c r="B88" s="1" t="s">
        <v>32</v>
      </c>
      <c r="C88" s="1" t="s">
        <v>9</v>
      </c>
      <c r="D88" s="1" t="s">
        <v>90</v>
      </c>
      <c r="E88" s="1" t="s">
        <v>24</v>
      </c>
      <c r="F88" s="1" t="s">
        <v>92</v>
      </c>
      <c r="G88" s="1" t="s">
        <v>28</v>
      </c>
      <c r="H88" s="9">
        <f t="shared" si="54"/>
        <v>0</v>
      </c>
      <c r="I88" s="9">
        <f t="shared" si="54"/>
        <v>355000</v>
      </c>
      <c r="J88" s="9">
        <f t="shared" si="54"/>
        <v>0</v>
      </c>
      <c r="K88" s="11">
        <f t="shared" si="39"/>
        <v>0</v>
      </c>
      <c r="L88" s="21" t="str">
        <f t="shared" si="40"/>
        <v>-</v>
      </c>
    </row>
    <row r="89" spans="1:12" ht="64.5" customHeight="1" x14ac:dyDescent="0.2">
      <c r="A89" s="7" t="s">
        <v>29</v>
      </c>
      <c r="B89" s="1" t="s">
        <v>32</v>
      </c>
      <c r="C89" s="1" t="s">
        <v>9</v>
      </c>
      <c r="D89" s="1" t="s">
        <v>90</v>
      </c>
      <c r="E89" s="1" t="s">
        <v>24</v>
      </c>
      <c r="F89" s="1" t="s">
        <v>92</v>
      </c>
      <c r="G89" s="1" t="s">
        <v>30</v>
      </c>
      <c r="H89" s="9">
        <v>0</v>
      </c>
      <c r="I89" s="9">
        <v>355000</v>
      </c>
      <c r="J89" s="10">
        <v>0</v>
      </c>
      <c r="K89" s="11">
        <f t="shared" si="39"/>
        <v>0</v>
      </c>
      <c r="L89" s="21" t="str">
        <f t="shared" si="40"/>
        <v>-</v>
      </c>
    </row>
    <row r="90" spans="1:12" ht="48.95" customHeight="1" x14ac:dyDescent="0.2">
      <c r="A90" s="7" t="s">
        <v>93</v>
      </c>
      <c r="B90" s="1" t="s">
        <v>32</v>
      </c>
      <c r="C90" s="1" t="s">
        <v>9</v>
      </c>
      <c r="D90" s="1" t="s">
        <v>90</v>
      </c>
      <c r="E90" s="1" t="s">
        <v>24</v>
      </c>
      <c r="F90" s="1" t="s">
        <v>94</v>
      </c>
      <c r="G90" s="8" t="s">
        <v>0</v>
      </c>
      <c r="H90" s="9">
        <f t="shared" ref="H90:J91" si="55">H91</f>
        <v>0</v>
      </c>
      <c r="I90" s="9">
        <f t="shared" si="55"/>
        <v>10000</v>
      </c>
      <c r="J90" s="9">
        <f t="shared" si="55"/>
        <v>0</v>
      </c>
      <c r="K90" s="11">
        <f t="shared" si="39"/>
        <v>0</v>
      </c>
      <c r="L90" s="21" t="str">
        <f t="shared" si="40"/>
        <v>-</v>
      </c>
    </row>
    <row r="91" spans="1:12" ht="48.95" customHeight="1" x14ac:dyDescent="0.2">
      <c r="A91" s="7" t="s">
        <v>27</v>
      </c>
      <c r="B91" s="1" t="s">
        <v>32</v>
      </c>
      <c r="C91" s="1" t="s">
        <v>9</v>
      </c>
      <c r="D91" s="1" t="s">
        <v>90</v>
      </c>
      <c r="E91" s="1" t="s">
        <v>24</v>
      </c>
      <c r="F91" s="1" t="s">
        <v>94</v>
      </c>
      <c r="G91" s="1" t="s">
        <v>28</v>
      </c>
      <c r="H91" s="9">
        <f t="shared" si="55"/>
        <v>0</v>
      </c>
      <c r="I91" s="9">
        <f t="shared" si="55"/>
        <v>10000</v>
      </c>
      <c r="J91" s="9">
        <f t="shared" si="55"/>
        <v>0</v>
      </c>
      <c r="K91" s="11">
        <f t="shared" si="39"/>
        <v>0</v>
      </c>
      <c r="L91" s="21" t="str">
        <f t="shared" si="40"/>
        <v>-</v>
      </c>
    </row>
    <row r="92" spans="1:12" ht="64.5" customHeight="1" x14ac:dyDescent="0.2">
      <c r="A92" s="7" t="s">
        <v>29</v>
      </c>
      <c r="B92" s="1" t="s">
        <v>32</v>
      </c>
      <c r="C92" s="1" t="s">
        <v>9</v>
      </c>
      <c r="D92" s="1" t="s">
        <v>90</v>
      </c>
      <c r="E92" s="1" t="s">
        <v>24</v>
      </c>
      <c r="F92" s="1" t="s">
        <v>94</v>
      </c>
      <c r="G92" s="1" t="s">
        <v>30</v>
      </c>
      <c r="H92" s="9">
        <v>0</v>
      </c>
      <c r="I92" s="9">
        <v>10000</v>
      </c>
      <c r="J92" s="10">
        <v>0</v>
      </c>
      <c r="K92" s="11">
        <f t="shared" si="39"/>
        <v>0</v>
      </c>
      <c r="L92" s="21" t="str">
        <f t="shared" si="40"/>
        <v>-</v>
      </c>
    </row>
    <row r="93" spans="1:12" ht="48.95" customHeight="1" x14ac:dyDescent="0.2">
      <c r="A93" s="7" t="s">
        <v>95</v>
      </c>
      <c r="B93" s="1" t="s">
        <v>32</v>
      </c>
      <c r="C93" s="1" t="s">
        <v>9</v>
      </c>
      <c r="D93" s="1" t="s">
        <v>90</v>
      </c>
      <c r="E93" s="1" t="s">
        <v>24</v>
      </c>
      <c r="F93" s="1" t="s">
        <v>96</v>
      </c>
      <c r="G93" s="8" t="s">
        <v>0</v>
      </c>
      <c r="H93" s="9">
        <f t="shared" ref="H93:J93" si="56">H94</f>
        <v>263360.96000000002</v>
      </c>
      <c r="I93" s="9">
        <f t="shared" si="56"/>
        <v>437459.31</v>
      </c>
      <c r="J93" s="9">
        <f t="shared" si="56"/>
        <v>328037.28000000003</v>
      </c>
      <c r="K93" s="11">
        <f t="shared" si="39"/>
        <v>0.74986923926707616</v>
      </c>
      <c r="L93" s="21">
        <f t="shared" si="40"/>
        <v>1.2455805142873113</v>
      </c>
    </row>
    <row r="94" spans="1:12" ht="64.5" customHeight="1" x14ac:dyDescent="0.2">
      <c r="A94" s="7" t="s">
        <v>68</v>
      </c>
      <c r="B94" s="1" t="s">
        <v>32</v>
      </c>
      <c r="C94" s="1" t="s">
        <v>9</v>
      </c>
      <c r="D94" s="1" t="s">
        <v>90</v>
      </c>
      <c r="E94" s="1" t="s">
        <v>24</v>
      </c>
      <c r="F94" s="1" t="s">
        <v>96</v>
      </c>
      <c r="G94" s="1" t="s">
        <v>69</v>
      </c>
      <c r="H94" s="9">
        <f t="shared" ref="H94:J94" si="57">H95</f>
        <v>263360.96000000002</v>
      </c>
      <c r="I94" s="9">
        <f t="shared" si="57"/>
        <v>437459.31</v>
      </c>
      <c r="J94" s="9">
        <f t="shared" si="57"/>
        <v>328037.28000000003</v>
      </c>
      <c r="K94" s="11">
        <f t="shared" si="39"/>
        <v>0.74986923926707616</v>
      </c>
      <c r="L94" s="21">
        <f t="shared" si="40"/>
        <v>1.2455805142873113</v>
      </c>
    </row>
    <row r="95" spans="1:12" ht="32.25" customHeight="1" x14ac:dyDescent="0.2">
      <c r="A95" s="7" t="s">
        <v>70</v>
      </c>
      <c r="B95" s="1" t="s">
        <v>32</v>
      </c>
      <c r="C95" s="1" t="s">
        <v>9</v>
      </c>
      <c r="D95" s="1" t="s">
        <v>90</v>
      </c>
      <c r="E95" s="1" t="s">
        <v>24</v>
      </c>
      <c r="F95" s="1" t="s">
        <v>96</v>
      </c>
      <c r="G95" s="1" t="s">
        <v>71</v>
      </c>
      <c r="H95" s="9">
        <v>263360.96000000002</v>
      </c>
      <c r="I95" s="9">
        <v>437459.31</v>
      </c>
      <c r="J95" s="10">
        <f>179092.32+125544.96+23400</f>
        <v>328037.28000000003</v>
      </c>
      <c r="K95" s="11">
        <f t="shared" si="39"/>
        <v>0.74986923926707616</v>
      </c>
      <c r="L95" s="21">
        <f t="shared" si="40"/>
        <v>1.2455805142873113</v>
      </c>
    </row>
    <row r="96" spans="1:12" ht="48.95" customHeight="1" x14ac:dyDescent="0.2">
      <c r="A96" s="3" t="s">
        <v>97</v>
      </c>
      <c r="B96" s="4" t="s">
        <v>32</v>
      </c>
      <c r="C96" s="4" t="s">
        <v>9</v>
      </c>
      <c r="D96" s="4" t="s">
        <v>98</v>
      </c>
      <c r="E96" s="8" t="s">
        <v>0</v>
      </c>
      <c r="F96" s="8" t="s">
        <v>0</v>
      </c>
      <c r="G96" s="8" t="s">
        <v>0</v>
      </c>
      <c r="H96" s="5">
        <f t="shared" ref="H96:J99" si="58">H97</f>
        <v>35544.6</v>
      </c>
      <c r="I96" s="5">
        <f t="shared" si="58"/>
        <v>37100</v>
      </c>
      <c r="J96" s="5">
        <f t="shared" si="58"/>
        <v>37100</v>
      </c>
      <c r="K96" s="16">
        <f t="shared" si="39"/>
        <v>1</v>
      </c>
      <c r="L96" s="21">
        <f t="shared" si="40"/>
        <v>1.0437591082752373</v>
      </c>
    </row>
    <row r="97" spans="1:12" ht="15" customHeight="1" x14ac:dyDescent="0.2">
      <c r="A97" s="3" t="s">
        <v>23</v>
      </c>
      <c r="B97" s="4" t="s">
        <v>32</v>
      </c>
      <c r="C97" s="4" t="s">
        <v>9</v>
      </c>
      <c r="D97" s="4" t="s">
        <v>98</v>
      </c>
      <c r="E97" s="4" t="s">
        <v>24</v>
      </c>
      <c r="F97" s="6" t="s">
        <v>0</v>
      </c>
      <c r="G97" s="6" t="s">
        <v>0</v>
      </c>
      <c r="H97" s="5">
        <f t="shared" si="58"/>
        <v>35544.6</v>
      </c>
      <c r="I97" s="5">
        <f t="shared" si="58"/>
        <v>37100</v>
      </c>
      <c r="J97" s="5">
        <f t="shared" si="58"/>
        <v>37100</v>
      </c>
      <c r="K97" s="16">
        <f t="shared" si="39"/>
        <v>1</v>
      </c>
      <c r="L97" s="21">
        <f t="shared" si="40"/>
        <v>1.0437591082752373</v>
      </c>
    </row>
    <row r="98" spans="1:12" ht="64.5" customHeight="1" x14ac:dyDescent="0.2">
      <c r="A98" s="7" t="s">
        <v>99</v>
      </c>
      <c r="B98" s="1" t="s">
        <v>32</v>
      </c>
      <c r="C98" s="1" t="s">
        <v>9</v>
      </c>
      <c r="D98" s="1" t="s">
        <v>98</v>
      </c>
      <c r="E98" s="1" t="s">
        <v>24</v>
      </c>
      <c r="F98" s="1" t="s">
        <v>100</v>
      </c>
      <c r="G98" s="8" t="s">
        <v>0</v>
      </c>
      <c r="H98" s="9">
        <f t="shared" si="58"/>
        <v>35544.6</v>
      </c>
      <c r="I98" s="9">
        <f t="shared" si="58"/>
        <v>37100</v>
      </c>
      <c r="J98" s="9">
        <f t="shared" si="58"/>
        <v>37100</v>
      </c>
      <c r="K98" s="11">
        <f t="shared" si="39"/>
        <v>1</v>
      </c>
      <c r="L98" s="21">
        <f t="shared" si="40"/>
        <v>1.0437591082752373</v>
      </c>
    </row>
    <row r="99" spans="1:12" ht="64.5" customHeight="1" x14ac:dyDescent="0.2">
      <c r="A99" s="7" t="s">
        <v>68</v>
      </c>
      <c r="B99" s="1" t="s">
        <v>32</v>
      </c>
      <c r="C99" s="1" t="s">
        <v>9</v>
      </c>
      <c r="D99" s="1" t="s">
        <v>98</v>
      </c>
      <c r="E99" s="1" t="s">
        <v>24</v>
      </c>
      <c r="F99" s="1" t="s">
        <v>100</v>
      </c>
      <c r="G99" s="1" t="s">
        <v>69</v>
      </c>
      <c r="H99" s="9">
        <f t="shared" si="58"/>
        <v>35544.6</v>
      </c>
      <c r="I99" s="9">
        <f t="shared" si="58"/>
        <v>37100</v>
      </c>
      <c r="J99" s="9">
        <f t="shared" si="58"/>
        <v>37100</v>
      </c>
      <c r="K99" s="11">
        <f t="shared" si="39"/>
        <v>1</v>
      </c>
      <c r="L99" s="21">
        <f t="shared" si="40"/>
        <v>1.0437591082752373</v>
      </c>
    </row>
    <row r="100" spans="1:12" ht="32.25" customHeight="1" x14ac:dyDescent="0.2">
      <c r="A100" s="7" t="s">
        <v>70</v>
      </c>
      <c r="B100" s="1" t="s">
        <v>32</v>
      </c>
      <c r="C100" s="1" t="s">
        <v>9</v>
      </c>
      <c r="D100" s="1" t="s">
        <v>98</v>
      </c>
      <c r="E100" s="1" t="s">
        <v>24</v>
      </c>
      <c r="F100" s="1" t="s">
        <v>100</v>
      </c>
      <c r="G100" s="1" t="s">
        <v>71</v>
      </c>
      <c r="H100" s="9">
        <v>35544.6</v>
      </c>
      <c r="I100" s="9">
        <v>37100</v>
      </c>
      <c r="J100" s="10">
        <v>37100</v>
      </c>
      <c r="K100" s="11">
        <f t="shared" si="39"/>
        <v>1</v>
      </c>
      <c r="L100" s="21">
        <f t="shared" si="40"/>
        <v>1.0437591082752373</v>
      </c>
    </row>
    <row r="101" spans="1:12" ht="32.25" customHeight="1" x14ac:dyDescent="0.2">
      <c r="A101" s="3" t="s">
        <v>101</v>
      </c>
      <c r="B101" s="4" t="s">
        <v>32</v>
      </c>
      <c r="C101" s="4" t="s">
        <v>9</v>
      </c>
      <c r="D101" s="4" t="s">
        <v>102</v>
      </c>
      <c r="E101" s="8" t="s">
        <v>0</v>
      </c>
      <c r="F101" s="8" t="s">
        <v>0</v>
      </c>
      <c r="G101" s="8" t="s">
        <v>0</v>
      </c>
      <c r="H101" s="5">
        <f t="shared" ref="H101:J104" si="59">H102</f>
        <v>0</v>
      </c>
      <c r="I101" s="5">
        <f t="shared" si="59"/>
        <v>10000</v>
      </c>
      <c r="J101" s="5">
        <f t="shared" si="59"/>
        <v>0</v>
      </c>
      <c r="K101" s="16">
        <f t="shared" si="39"/>
        <v>0</v>
      </c>
      <c r="L101" s="21" t="str">
        <f t="shared" si="40"/>
        <v>-</v>
      </c>
    </row>
    <row r="102" spans="1:12" ht="15" customHeight="1" x14ac:dyDescent="0.2">
      <c r="A102" s="3" t="s">
        <v>23</v>
      </c>
      <c r="B102" s="4" t="s">
        <v>32</v>
      </c>
      <c r="C102" s="4" t="s">
        <v>9</v>
      </c>
      <c r="D102" s="4" t="s">
        <v>102</v>
      </c>
      <c r="E102" s="4" t="s">
        <v>24</v>
      </c>
      <c r="F102" s="6" t="s">
        <v>0</v>
      </c>
      <c r="G102" s="6" t="s">
        <v>0</v>
      </c>
      <c r="H102" s="5">
        <f t="shared" si="59"/>
        <v>0</v>
      </c>
      <c r="I102" s="5">
        <f t="shared" si="59"/>
        <v>10000</v>
      </c>
      <c r="J102" s="5">
        <f t="shared" si="59"/>
        <v>0</v>
      </c>
      <c r="K102" s="16">
        <f t="shared" si="39"/>
        <v>0</v>
      </c>
      <c r="L102" s="21" t="str">
        <f t="shared" si="40"/>
        <v>-</v>
      </c>
    </row>
    <row r="103" spans="1:12" ht="48.95" customHeight="1" x14ac:dyDescent="0.2">
      <c r="A103" s="7" t="s">
        <v>103</v>
      </c>
      <c r="B103" s="1" t="s">
        <v>32</v>
      </c>
      <c r="C103" s="1" t="s">
        <v>9</v>
      </c>
      <c r="D103" s="1" t="s">
        <v>102</v>
      </c>
      <c r="E103" s="1" t="s">
        <v>24</v>
      </c>
      <c r="F103" s="1" t="s">
        <v>104</v>
      </c>
      <c r="G103" s="8" t="s">
        <v>0</v>
      </c>
      <c r="H103" s="9">
        <f t="shared" si="59"/>
        <v>0</v>
      </c>
      <c r="I103" s="9">
        <f t="shared" si="59"/>
        <v>10000</v>
      </c>
      <c r="J103" s="9">
        <f t="shared" si="59"/>
        <v>0</v>
      </c>
      <c r="K103" s="11">
        <f t="shared" si="39"/>
        <v>0</v>
      </c>
      <c r="L103" s="21" t="str">
        <f t="shared" si="40"/>
        <v>-</v>
      </c>
    </row>
    <row r="104" spans="1:12" ht="48.95" customHeight="1" x14ac:dyDescent="0.2">
      <c r="A104" s="7" t="s">
        <v>27</v>
      </c>
      <c r="B104" s="1" t="s">
        <v>32</v>
      </c>
      <c r="C104" s="1" t="s">
        <v>9</v>
      </c>
      <c r="D104" s="1" t="s">
        <v>102</v>
      </c>
      <c r="E104" s="1" t="s">
        <v>24</v>
      </c>
      <c r="F104" s="1" t="s">
        <v>104</v>
      </c>
      <c r="G104" s="1" t="s">
        <v>28</v>
      </c>
      <c r="H104" s="9">
        <f t="shared" si="59"/>
        <v>0</v>
      </c>
      <c r="I104" s="9">
        <f t="shared" si="59"/>
        <v>10000</v>
      </c>
      <c r="J104" s="9">
        <f t="shared" si="59"/>
        <v>0</v>
      </c>
      <c r="K104" s="11">
        <f t="shared" si="39"/>
        <v>0</v>
      </c>
      <c r="L104" s="21" t="str">
        <f t="shared" si="40"/>
        <v>-</v>
      </c>
    </row>
    <row r="105" spans="1:12" ht="64.5" customHeight="1" x14ac:dyDescent="0.2">
      <c r="A105" s="7" t="s">
        <v>29</v>
      </c>
      <c r="B105" s="1" t="s">
        <v>32</v>
      </c>
      <c r="C105" s="1" t="s">
        <v>9</v>
      </c>
      <c r="D105" s="1" t="s">
        <v>102</v>
      </c>
      <c r="E105" s="1" t="s">
        <v>24</v>
      </c>
      <c r="F105" s="1" t="s">
        <v>104</v>
      </c>
      <c r="G105" s="1" t="s">
        <v>30</v>
      </c>
      <c r="H105" s="9">
        <v>0</v>
      </c>
      <c r="I105" s="9">
        <v>10000</v>
      </c>
      <c r="J105" s="10">
        <v>0</v>
      </c>
      <c r="K105" s="11">
        <f t="shared" si="39"/>
        <v>0</v>
      </c>
      <c r="L105" s="21" t="str">
        <f t="shared" si="40"/>
        <v>-</v>
      </c>
    </row>
    <row r="106" spans="1:12" ht="42" customHeight="1" x14ac:dyDescent="0.2">
      <c r="A106" s="30" t="s">
        <v>298</v>
      </c>
      <c r="B106" s="4" t="s">
        <v>32</v>
      </c>
      <c r="C106" s="4" t="s">
        <v>9</v>
      </c>
      <c r="D106" s="4">
        <v>14</v>
      </c>
      <c r="E106" s="8" t="s">
        <v>0</v>
      </c>
      <c r="F106" s="8" t="s">
        <v>0</v>
      </c>
      <c r="G106" s="8" t="s">
        <v>0</v>
      </c>
      <c r="H106" s="5">
        <f>H107</f>
        <v>234240.4</v>
      </c>
      <c r="I106" s="5">
        <v>0</v>
      </c>
      <c r="J106" s="5">
        <f>J111</f>
        <v>0</v>
      </c>
      <c r="K106" s="16" t="str">
        <f t="shared" ref="K106:K110" si="60">IFERROR(J106/I106,"-")</f>
        <v>-</v>
      </c>
      <c r="L106" s="21">
        <f t="shared" ref="L106:L110" si="61">IFERROR(J106/H106,"-")</f>
        <v>0</v>
      </c>
    </row>
    <row r="107" spans="1:12" ht="15" customHeight="1" x14ac:dyDescent="0.2">
      <c r="A107" s="3" t="s">
        <v>23</v>
      </c>
      <c r="B107" s="4" t="s">
        <v>32</v>
      </c>
      <c r="C107" s="4" t="s">
        <v>9</v>
      </c>
      <c r="D107" s="4">
        <v>14</v>
      </c>
      <c r="E107" s="4" t="s">
        <v>24</v>
      </c>
      <c r="F107" s="6" t="s">
        <v>0</v>
      </c>
      <c r="G107" s="6" t="s">
        <v>0</v>
      </c>
      <c r="H107" s="5">
        <f t="shared" ref="H107:J109" si="62">H108</f>
        <v>234240.4</v>
      </c>
      <c r="I107" s="5">
        <f t="shared" si="62"/>
        <v>0</v>
      </c>
      <c r="J107" s="5">
        <f t="shared" si="62"/>
        <v>0</v>
      </c>
      <c r="K107" s="16" t="str">
        <f t="shared" si="60"/>
        <v>-</v>
      </c>
      <c r="L107" s="21">
        <f t="shared" si="61"/>
        <v>0</v>
      </c>
    </row>
    <row r="108" spans="1:12" ht="39" customHeight="1" x14ac:dyDescent="0.2">
      <c r="A108" s="7" t="s">
        <v>298</v>
      </c>
      <c r="B108" s="1" t="s">
        <v>32</v>
      </c>
      <c r="C108" s="1" t="s">
        <v>9</v>
      </c>
      <c r="D108" s="1">
        <v>14</v>
      </c>
      <c r="E108" s="1" t="s">
        <v>24</v>
      </c>
      <c r="F108" s="1">
        <v>81660</v>
      </c>
      <c r="G108" s="8" t="s">
        <v>0</v>
      </c>
      <c r="H108" s="9">
        <f t="shared" si="62"/>
        <v>234240.4</v>
      </c>
      <c r="I108" s="9">
        <f>I109</f>
        <v>0</v>
      </c>
      <c r="J108" s="9">
        <f t="shared" si="62"/>
        <v>0</v>
      </c>
      <c r="K108" s="11" t="str">
        <f t="shared" si="60"/>
        <v>-</v>
      </c>
      <c r="L108" s="21">
        <f t="shared" si="61"/>
        <v>0</v>
      </c>
    </row>
    <row r="109" spans="1:12" ht="48.95" customHeight="1" x14ac:dyDescent="0.2">
      <c r="A109" s="7" t="s">
        <v>27</v>
      </c>
      <c r="B109" s="1" t="s">
        <v>32</v>
      </c>
      <c r="C109" s="1" t="s">
        <v>9</v>
      </c>
      <c r="D109" s="1">
        <v>14</v>
      </c>
      <c r="E109" s="1" t="s">
        <v>24</v>
      </c>
      <c r="F109" s="1">
        <v>81660</v>
      </c>
      <c r="G109" s="1" t="s">
        <v>28</v>
      </c>
      <c r="H109" s="9">
        <f t="shared" si="62"/>
        <v>234240.4</v>
      </c>
      <c r="I109" s="9">
        <f t="shared" si="62"/>
        <v>0</v>
      </c>
      <c r="J109" s="9">
        <f t="shared" si="62"/>
        <v>0</v>
      </c>
      <c r="K109" s="11" t="str">
        <f t="shared" si="60"/>
        <v>-</v>
      </c>
      <c r="L109" s="21">
        <f t="shared" si="61"/>
        <v>0</v>
      </c>
    </row>
    <row r="110" spans="1:12" ht="64.5" customHeight="1" x14ac:dyDescent="0.2">
      <c r="A110" s="7" t="s">
        <v>29</v>
      </c>
      <c r="B110" s="1" t="s">
        <v>32</v>
      </c>
      <c r="C110" s="1" t="s">
        <v>9</v>
      </c>
      <c r="D110" s="1">
        <v>14</v>
      </c>
      <c r="E110" s="1" t="s">
        <v>24</v>
      </c>
      <c r="F110" s="1">
        <v>81660</v>
      </c>
      <c r="G110" s="1" t="s">
        <v>30</v>
      </c>
      <c r="H110" s="9">
        <v>234240.4</v>
      </c>
      <c r="I110" s="9">
        <v>0</v>
      </c>
      <c r="J110" s="10">
        <v>0</v>
      </c>
      <c r="K110" s="11" t="str">
        <f t="shared" si="60"/>
        <v>-</v>
      </c>
      <c r="L110" s="21">
        <f t="shared" si="61"/>
        <v>0</v>
      </c>
    </row>
    <row r="111" spans="1:12" ht="64.5" customHeight="1" x14ac:dyDescent="0.2">
      <c r="A111" s="3" t="s">
        <v>105</v>
      </c>
      <c r="B111" s="4" t="s">
        <v>32</v>
      </c>
      <c r="C111" s="4" t="s">
        <v>9</v>
      </c>
      <c r="D111" s="4" t="s">
        <v>106</v>
      </c>
      <c r="E111" s="8" t="s">
        <v>0</v>
      </c>
      <c r="F111" s="8" t="s">
        <v>0</v>
      </c>
      <c r="G111" s="8" t="s">
        <v>0</v>
      </c>
      <c r="H111" s="5">
        <f t="shared" ref="H111:J114" si="63">H112</f>
        <v>0</v>
      </c>
      <c r="I111" s="5">
        <f t="shared" si="63"/>
        <v>159470</v>
      </c>
      <c r="J111" s="5">
        <f t="shared" si="63"/>
        <v>0</v>
      </c>
      <c r="K111" s="16">
        <f t="shared" si="39"/>
        <v>0</v>
      </c>
      <c r="L111" s="21" t="str">
        <f t="shared" si="40"/>
        <v>-</v>
      </c>
    </row>
    <row r="112" spans="1:12" ht="15" customHeight="1" x14ac:dyDescent="0.2">
      <c r="A112" s="3" t="s">
        <v>23</v>
      </c>
      <c r="B112" s="4" t="s">
        <v>32</v>
      </c>
      <c r="C112" s="4" t="s">
        <v>9</v>
      </c>
      <c r="D112" s="4" t="s">
        <v>106</v>
      </c>
      <c r="E112" s="4" t="s">
        <v>24</v>
      </c>
      <c r="F112" s="6" t="s">
        <v>0</v>
      </c>
      <c r="G112" s="6" t="s">
        <v>0</v>
      </c>
      <c r="H112" s="5">
        <f t="shared" si="63"/>
        <v>0</v>
      </c>
      <c r="I112" s="5">
        <f t="shared" si="63"/>
        <v>159470</v>
      </c>
      <c r="J112" s="5">
        <f t="shared" si="63"/>
        <v>0</v>
      </c>
      <c r="K112" s="16">
        <f t="shared" si="39"/>
        <v>0</v>
      </c>
      <c r="L112" s="21" t="str">
        <f t="shared" si="40"/>
        <v>-</v>
      </c>
    </row>
    <row r="113" spans="1:12" ht="96.6" customHeight="1" x14ac:dyDescent="0.2">
      <c r="A113" s="7" t="s">
        <v>107</v>
      </c>
      <c r="B113" s="1" t="s">
        <v>32</v>
      </c>
      <c r="C113" s="1" t="s">
        <v>9</v>
      </c>
      <c r="D113" s="1" t="s">
        <v>106</v>
      </c>
      <c r="E113" s="1" t="s">
        <v>24</v>
      </c>
      <c r="F113" s="1" t="s">
        <v>108</v>
      </c>
      <c r="G113" s="8" t="s">
        <v>0</v>
      </c>
      <c r="H113" s="9">
        <f t="shared" si="63"/>
        <v>0</v>
      </c>
      <c r="I113" s="9">
        <f t="shared" si="63"/>
        <v>159470</v>
      </c>
      <c r="J113" s="9">
        <f t="shared" si="63"/>
        <v>0</v>
      </c>
      <c r="K113" s="11">
        <f t="shared" si="39"/>
        <v>0</v>
      </c>
      <c r="L113" s="21" t="str">
        <f t="shared" si="40"/>
        <v>-</v>
      </c>
    </row>
    <row r="114" spans="1:12" ht="48.95" customHeight="1" x14ac:dyDescent="0.2">
      <c r="A114" s="7" t="s">
        <v>27</v>
      </c>
      <c r="B114" s="1" t="s">
        <v>32</v>
      </c>
      <c r="C114" s="1" t="s">
        <v>9</v>
      </c>
      <c r="D114" s="1" t="s">
        <v>106</v>
      </c>
      <c r="E114" s="1" t="s">
        <v>24</v>
      </c>
      <c r="F114" s="1" t="s">
        <v>108</v>
      </c>
      <c r="G114" s="1" t="s">
        <v>28</v>
      </c>
      <c r="H114" s="9">
        <f t="shared" si="63"/>
        <v>0</v>
      </c>
      <c r="I114" s="9">
        <f t="shared" si="63"/>
        <v>159470</v>
      </c>
      <c r="J114" s="9">
        <f t="shared" si="63"/>
        <v>0</v>
      </c>
      <c r="K114" s="11">
        <f t="shared" si="39"/>
        <v>0</v>
      </c>
      <c r="L114" s="21" t="str">
        <f t="shared" si="40"/>
        <v>-</v>
      </c>
    </row>
    <row r="115" spans="1:12" ht="64.5" customHeight="1" x14ac:dyDescent="0.2">
      <c r="A115" s="7" t="s">
        <v>29</v>
      </c>
      <c r="B115" s="1" t="s">
        <v>32</v>
      </c>
      <c r="C115" s="1" t="s">
        <v>9</v>
      </c>
      <c r="D115" s="1" t="s">
        <v>106</v>
      </c>
      <c r="E115" s="1" t="s">
        <v>24</v>
      </c>
      <c r="F115" s="1" t="s">
        <v>108</v>
      </c>
      <c r="G115" s="1" t="s">
        <v>30</v>
      </c>
      <c r="H115" s="9">
        <v>0</v>
      </c>
      <c r="I115" s="9">
        <v>159470</v>
      </c>
      <c r="J115" s="10">
        <v>0</v>
      </c>
      <c r="K115" s="11">
        <f t="shared" si="39"/>
        <v>0</v>
      </c>
      <c r="L115" s="21" t="str">
        <f t="shared" si="40"/>
        <v>-</v>
      </c>
    </row>
    <row r="116" spans="1:12" ht="32.25" customHeight="1" x14ac:dyDescent="0.2">
      <c r="A116" s="3" t="s">
        <v>109</v>
      </c>
      <c r="B116" s="4" t="s">
        <v>32</v>
      </c>
      <c r="C116" s="4" t="s">
        <v>10</v>
      </c>
      <c r="D116" s="4" t="s">
        <v>0</v>
      </c>
      <c r="E116" s="8" t="s">
        <v>0</v>
      </c>
      <c r="F116" s="8" t="s">
        <v>0</v>
      </c>
      <c r="G116" s="8" t="s">
        <v>0</v>
      </c>
      <c r="H116" s="5">
        <f t="shared" ref="H116" si="64">H117+H122</f>
        <v>9582380.8499999996</v>
      </c>
      <c r="I116" s="5">
        <f t="shared" ref="I116:J116" si="65">I117+I122</f>
        <v>26871965.129999999</v>
      </c>
      <c r="J116" s="5">
        <f t="shared" si="65"/>
        <v>6086845.5800000001</v>
      </c>
      <c r="K116" s="16">
        <f t="shared" si="39"/>
        <v>0.22651285644921498</v>
      </c>
      <c r="L116" s="21">
        <f t="shared" si="40"/>
        <v>0.63521223746810274</v>
      </c>
    </row>
    <row r="117" spans="1:12" ht="64.5" customHeight="1" x14ac:dyDescent="0.2">
      <c r="A117" s="3" t="s">
        <v>110</v>
      </c>
      <c r="B117" s="4" t="s">
        <v>32</v>
      </c>
      <c r="C117" s="4" t="s">
        <v>10</v>
      </c>
      <c r="D117" s="4" t="s">
        <v>111</v>
      </c>
      <c r="E117" s="8" t="s">
        <v>0</v>
      </c>
      <c r="F117" s="8" t="s">
        <v>0</v>
      </c>
      <c r="G117" s="8" t="s">
        <v>0</v>
      </c>
      <c r="H117" s="5">
        <f t="shared" ref="H117:J120" si="66">H118</f>
        <v>2162300.85</v>
      </c>
      <c r="I117" s="5">
        <f t="shared" si="66"/>
        <v>2859640</v>
      </c>
      <c r="J117" s="5">
        <f t="shared" si="66"/>
        <v>1306617</v>
      </c>
      <c r="K117" s="16">
        <f t="shared" si="39"/>
        <v>0.45691660488732849</v>
      </c>
      <c r="L117" s="21">
        <f t="shared" si="40"/>
        <v>0.6042716026310585</v>
      </c>
    </row>
    <row r="118" spans="1:12" ht="15" customHeight="1" x14ac:dyDescent="0.2">
      <c r="A118" s="3" t="s">
        <v>23</v>
      </c>
      <c r="B118" s="4" t="s">
        <v>32</v>
      </c>
      <c r="C118" s="4" t="s">
        <v>10</v>
      </c>
      <c r="D118" s="4" t="s">
        <v>111</v>
      </c>
      <c r="E118" s="4" t="s">
        <v>24</v>
      </c>
      <c r="F118" s="6" t="s">
        <v>0</v>
      </c>
      <c r="G118" s="6" t="s">
        <v>0</v>
      </c>
      <c r="H118" s="5">
        <f t="shared" si="66"/>
        <v>2162300.85</v>
      </c>
      <c r="I118" s="5">
        <f t="shared" si="66"/>
        <v>2859640</v>
      </c>
      <c r="J118" s="5">
        <f t="shared" si="66"/>
        <v>1306617</v>
      </c>
      <c r="K118" s="16">
        <f t="shared" si="39"/>
        <v>0.45691660488732849</v>
      </c>
      <c r="L118" s="21">
        <f t="shared" si="40"/>
        <v>0.6042716026310585</v>
      </c>
    </row>
    <row r="119" spans="1:12" ht="64.5" customHeight="1" x14ac:dyDescent="0.2">
      <c r="A119" s="7" t="s">
        <v>110</v>
      </c>
      <c r="B119" s="1" t="s">
        <v>32</v>
      </c>
      <c r="C119" s="1" t="s">
        <v>10</v>
      </c>
      <c r="D119" s="1" t="s">
        <v>111</v>
      </c>
      <c r="E119" s="1" t="s">
        <v>24</v>
      </c>
      <c r="F119" s="1" t="s">
        <v>112</v>
      </c>
      <c r="G119" s="8" t="s">
        <v>0</v>
      </c>
      <c r="H119" s="9">
        <f t="shared" si="66"/>
        <v>2162300.85</v>
      </c>
      <c r="I119" s="9">
        <f t="shared" si="66"/>
        <v>2859640</v>
      </c>
      <c r="J119" s="9">
        <f t="shared" si="66"/>
        <v>1306617</v>
      </c>
      <c r="K119" s="11">
        <f t="shared" si="39"/>
        <v>0.45691660488732849</v>
      </c>
      <c r="L119" s="21">
        <f t="shared" si="40"/>
        <v>0.6042716026310585</v>
      </c>
    </row>
    <row r="120" spans="1:12" ht="48.95" customHeight="1" x14ac:dyDescent="0.2">
      <c r="A120" s="7" t="s">
        <v>27</v>
      </c>
      <c r="B120" s="1" t="s">
        <v>32</v>
      </c>
      <c r="C120" s="1" t="s">
        <v>10</v>
      </c>
      <c r="D120" s="1" t="s">
        <v>111</v>
      </c>
      <c r="E120" s="1" t="s">
        <v>24</v>
      </c>
      <c r="F120" s="1" t="s">
        <v>112</v>
      </c>
      <c r="G120" s="1" t="s">
        <v>28</v>
      </c>
      <c r="H120" s="9">
        <f t="shared" si="66"/>
        <v>2162300.85</v>
      </c>
      <c r="I120" s="9">
        <f t="shared" si="66"/>
        <v>2859640</v>
      </c>
      <c r="J120" s="9">
        <f t="shared" si="66"/>
        <v>1306617</v>
      </c>
      <c r="K120" s="11">
        <f t="shared" si="39"/>
        <v>0.45691660488732849</v>
      </c>
      <c r="L120" s="21">
        <f t="shared" si="40"/>
        <v>0.6042716026310585</v>
      </c>
    </row>
    <row r="121" spans="1:12" ht="64.5" customHeight="1" x14ac:dyDescent="0.2">
      <c r="A121" s="7" t="s">
        <v>29</v>
      </c>
      <c r="B121" s="1" t="s">
        <v>32</v>
      </c>
      <c r="C121" s="1" t="s">
        <v>10</v>
      </c>
      <c r="D121" s="1" t="s">
        <v>111</v>
      </c>
      <c r="E121" s="1" t="s">
        <v>24</v>
      </c>
      <c r="F121" s="1" t="s">
        <v>112</v>
      </c>
      <c r="G121" s="1" t="s">
        <v>30</v>
      </c>
      <c r="H121" s="9">
        <v>2162300.85</v>
      </c>
      <c r="I121" s="9">
        <v>2859640</v>
      </c>
      <c r="J121" s="10">
        <v>1306617</v>
      </c>
      <c r="K121" s="11">
        <f t="shared" si="39"/>
        <v>0.45691660488732849</v>
      </c>
      <c r="L121" s="21">
        <f t="shared" si="40"/>
        <v>0.6042716026310585</v>
      </c>
    </row>
    <row r="122" spans="1:12" ht="48.95" customHeight="1" x14ac:dyDescent="0.2">
      <c r="A122" s="3" t="s">
        <v>113</v>
      </c>
      <c r="B122" s="4" t="s">
        <v>32</v>
      </c>
      <c r="C122" s="4" t="s">
        <v>10</v>
      </c>
      <c r="D122" s="4" t="s">
        <v>114</v>
      </c>
      <c r="E122" s="8" t="s">
        <v>0</v>
      </c>
      <c r="F122" s="8" t="s">
        <v>0</v>
      </c>
      <c r="G122" s="8" t="s">
        <v>0</v>
      </c>
      <c r="H122" s="5">
        <f t="shared" ref="H122:J125" si="67">H123</f>
        <v>7420080</v>
      </c>
      <c r="I122" s="5">
        <f t="shared" si="67"/>
        <v>24012325.129999999</v>
      </c>
      <c r="J122" s="5">
        <f t="shared" si="67"/>
        <v>4780228.58</v>
      </c>
      <c r="K122" s="16">
        <f t="shared" si="39"/>
        <v>0.19907395698335692</v>
      </c>
      <c r="L122" s="21">
        <f t="shared" si="40"/>
        <v>0.64422871181981867</v>
      </c>
    </row>
    <row r="123" spans="1:12" ht="15" customHeight="1" x14ac:dyDescent="0.2">
      <c r="A123" s="3" t="s">
        <v>23</v>
      </c>
      <c r="B123" s="4" t="s">
        <v>32</v>
      </c>
      <c r="C123" s="4" t="s">
        <v>10</v>
      </c>
      <c r="D123" s="4" t="s">
        <v>114</v>
      </c>
      <c r="E123" s="4" t="s">
        <v>24</v>
      </c>
      <c r="F123" s="6" t="s">
        <v>0</v>
      </c>
      <c r="G123" s="6" t="s">
        <v>0</v>
      </c>
      <c r="H123" s="5">
        <f t="shared" si="67"/>
        <v>7420080</v>
      </c>
      <c r="I123" s="5">
        <f t="shared" si="67"/>
        <v>24012325.129999999</v>
      </c>
      <c r="J123" s="5">
        <f t="shared" si="67"/>
        <v>4780228.58</v>
      </c>
      <c r="K123" s="16">
        <f t="shared" si="39"/>
        <v>0.19907395698335692</v>
      </c>
      <c r="L123" s="21">
        <f t="shared" si="40"/>
        <v>0.64422871181981867</v>
      </c>
    </row>
    <row r="124" spans="1:12" ht="64.5" customHeight="1" x14ac:dyDescent="0.2">
      <c r="A124" s="7" t="s">
        <v>110</v>
      </c>
      <c r="B124" s="1" t="s">
        <v>32</v>
      </c>
      <c r="C124" s="1" t="s">
        <v>10</v>
      </c>
      <c r="D124" s="1" t="s">
        <v>114</v>
      </c>
      <c r="E124" s="1" t="s">
        <v>24</v>
      </c>
      <c r="F124" s="1" t="s">
        <v>115</v>
      </c>
      <c r="G124" s="8" t="s">
        <v>0</v>
      </c>
      <c r="H124" s="9">
        <f t="shared" si="67"/>
        <v>7420080</v>
      </c>
      <c r="I124" s="9">
        <f t="shared" si="67"/>
        <v>24012325.129999999</v>
      </c>
      <c r="J124" s="9">
        <f t="shared" si="67"/>
        <v>4780228.58</v>
      </c>
      <c r="K124" s="11">
        <f t="shared" si="39"/>
        <v>0.19907395698335692</v>
      </c>
      <c r="L124" s="21">
        <f t="shared" si="40"/>
        <v>0.64422871181981867</v>
      </c>
    </row>
    <row r="125" spans="1:12" ht="48.95" customHeight="1" x14ac:dyDescent="0.2">
      <c r="A125" s="7" t="s">
        <v>27</v>
      </c>
      <c r="B125" s="1" t="s">
        <v>32</v>
      </c>
      <c r="C125" s="1" t="s">
        <v>10</v>
      </c>
      <c r="D125" s="1" t="s">
        <v>114</v>
      </c>
      <c r="E125" s="1" t="s">
        <v>24</v>
      </c>
      <c r="F125" s="1" t="s">
        <v>115</v>
      </c>
      <c r="G125" s="1" t="s">
        <v>28</v>
      </c>
      <c r="H125" s="9">
        <f t="shared" si="67"/>
        <v>7420080</v>
      </c>
      <c r="I125" s="9">
        <f t="shared" si="67"/>
        <v>24012325.129999999</v>
      </c>
      <c r="J125" s="9">
        <f t="shared" si="67"/>
        <v>4780228.58</v>
      </c>
      <c r="K125" s="11">
        <f t="shared" si="39"/>
        <v>0.19907395698335692</v>
      </c>
      <c r="L125" s="21">
        <f t="shared" si="40"/>
        <v>0.64422871181981867</v>
      </c>
    </row>
    <row r="126" spans="1:12" ht="64.5" customHeight="1" x14ac:dyDescent="0.2">
      <c r="A126" s="7" t="s">
        <v>29</v>
      </c>
      <c r="B126" s="1" t="s">
        <v>32</v>
      </c>
      <c r="C126" s="1" t="s">
        <v>10</v>
      </c>
      <c r="D126" s="1" t="s">
        <v>114</v>
      </c>
      <c r="E126" s="1" t="s">
        <v>24</v>
      </c>
      <c r="F126" s="1" t="s">
        <v>115</v>
      </c>
      <c r="G126" s="1" t="s">
        <v>30</v>
      </c>
      <c r="H126" s="9">
        <v>7420080</v>
      </c>
      <c r="I126" s="9">
        <v>24012325.129999999</v>
      </c>
      <c r="J126" s="10">
        <v>4780228.58</v>
      </c>
      <c r="K126" s="11">
        <f t="shared" si="39"/>
        <v>0.19907395698335692</v>
      </c>
      <c r="L126" s="21">
        <f t="shared" si="40"/>
        <v>0.64422871181981867</v>
      </c>
    </row>
    <row r="127" spans="1:12" ht="48.95" customHeight="1" x14ac:dyDescent="0.2">
      <c r="A127" s="3" t="s">
        <v>116</v>
      </c>
      <c r="B127" s="4" t="s">
        <v>32</v>
      </c>
      <c r="C127" s="4" t="s">
        <v>11</v>
      </c>
      <c r="D127" s="4" t="s">
        <v>0</v>
      </c>
      <c r="E127" s="8" t="s">
        <v>0</v>
      </c>
      <c r="F127" s="8" t="s">
        <v>0</v>
      </c>
      <c r="G127" s="8" t="s">
        <v>0</v>
      </c>
      <c r="H127" s="5">
        <f t="shared" ref="H127:J131" si="68">H128</f>
        <v>0</v>
      </c>
      <c r="I127" s="5">
        <f t="shared" si="68"/>
        <v>7815373.7999999998</v>
      </c>
      <c r="J127" s="5">
        <f t="shared" si="68"/>
        <v>2395535.3599999999</v>
      </c>
      <c r="K127" s="16">
        <f t="shared" si="39"/>
        <v>0.30651577535549224</v>
      </c>
      <c r="L127" s="21" t="str">
        <f t="shared" si="40"/>
        <v>-</v>
      </c>
    </row>
    <row r="128" spans="1:12" ht="32.25" customHeight="1" x14ac:dyDescent="0.2">
      <c r="A128" s="3" t="s">
        <v>117</v>
      </c>
      <c r="B128" s="4" t="s">
        <v>32</v>
      </c>
      <c r="C128" s="4" t="s">
        <v>11</v>
      </c>
      <c r="D128" s="4" t="s">
        <v>118</v>
      </c>
      <c r="E128" s="8" t="s">
        <v>0</v>
      </c>
      <c r="F128" s="8" t="s">
        <v>0</v>
      </c>
      <c r="G128" s="8" t="s">
        <v>0</v>
      </c>
      <c r="H128" s="5">
        <f t="shared" si="68"/>
        <v>0</v>
      </c>
      <c r="I128" s="5">
        <f t="shared" si="68"/>
        <v>7815373.7999999998</v>
      </c>
      <c r="J128" s="5">
        <f t="shared" si="68"/>
        <v>2395535.3599999999</v>
      </c>
      <c r="K128" s="16">
        <f t="shared" si="39"/>
        <v>0.30651577535549224</v>
      </c>
      <c r="L128" s="21" t="str">
        <f t="shared" si="40"/>
        <v>-</v>
      </c>
    </row>
    <row r="129" spans="1:12" ht="15" customHeight="1" x14ac:dyDescent="0.2">
      <c r="A129" s="3" t="s">
        <v>23</v>
      </c>
      <c r="B129" s="4" t="s">
        <v>32</v>
      </c>
      <c r="C129" s="4" t="s">
        <v>11</v>
      </c>
      <c r="D129" s="4" t="s">
        <v>118</v>
      </c>
      <c r="E129" s="4" t="s">
        <v>24</v>
      </c>
      <c r="F129" s="6" t="s">
        <v>0</v>
      </c>
      <c r="G129" s="6" t="s">
        <v>0</v>
      </c>
      <c r="H129" s="5">
        <f t="shared" si="68"/>
        <v>0</v>
      </c>
      <c r="I129" s="5">
        <f t="shared" si="68"/>
        <v>7815373.7999999998</v>
      </c>
      <c r="J129" s="5">
        <f t="shared" si="68"/>
        <v>2395535.3599999999</v>
      </c>
      <c r="K129" s="16">
        <f t="shared" si="39"/>
        <v>0.30651577535549224</v>
      </c>
      <c r="L129" s="21" t="str">
        <f t="shared" si="40"/>
        <v>-</v>
      </c>
    </row>
    <row r="130" spans="1:12" ht="48.95" customHeight="1" x14ac:dyDescent="0.2">
      <c r="A130" s="7" t="s">
        <v>119</v>
      </c>
      <c r="B130" s="1" t="s">
        <v>32</v>
      </c>
      <c r="C130" s="1" t="s">
        <v>11</v>
      </c>
      <c r="D130" s="1" t="s">
        <v>118</v>
      </c>
      <c r="E130" s="1" t="s">
        <v>24</v>
      </c>
      <c r="F130" s="1" t="s">
        <v>120</v>
      </c>
      <c r="G130" s="8" t="s">
        <v>0</v>
      </c>
      <c r="H130" s="9">
        <f t="shared" si="68"/>
        <v>0</v>
      </c>
      <c r="I130" s="9">
        <f t="shared" si="68"/>
        <v>7815373.7999999998</v>
      </c>
      <c r="J130" s="9">
        <f t="shared" si="68"/>
        <v>2395535.3599999999</v>
      </c>
      <c r="K130" s="11">
        <f t="shared" si="39"/>
        <v>0.30651577535549224</v>
      </c>
      <c r="L130" s="21" t="str">
        <f t="shared" si="40"/>
        <v>-</v>
      </c>
    </row>
    <row r="131" spans="1:12" ht="48.95" customHeight="1" x14ac:dyDescent="0.2">
      <c r="A131" s="7" t="s">
        <v>121</v>
      </c>
      <c r="B131" s="1" t="s">
        <v>32</v>
      </c>
      <c r="C131" s="1" t="s">
        <v>11</v>
      </c>
      <c r="D131" s="1" t="s">
        <v>118</v>
      </c>
      <c r="E131" s="1" t="s">
        <v>24</v>
      </c>
      <c r="F131" s="1" t="s">
        <v>120</v>
      </c>
      <c r="G131" s="1" t="s">
        <v>122</v>
      </c>
      <c r="H131" s="9">
        <f t="shared" si="68"/>
        <v>0</v>
      </c>
      <c r="I131" s="9">
        <f t="shared" si="68"/>
        <v>7815373.7999999998</v>
      </c>
      <c r="J131" s="9">
        <f t="shared" si="68"/>
        <v>2395535.3599999999</v>
      </c>
      <c r="K131" s="11">
        <f t="shared" si="39"/>
        <v>0.30651577535549224</v>
      </c>
      <c r="L131" s="21" t="str">
        <f t="shared" si="40"/>
        <v>-</v>
      </c>
    </row>
    <row r="132" spans="1:12" ht="15" customHeight="1" x14ac:dyDescent="0.2">
      <c r="A132" s="7" t="s">
        <v>123</v>
      </c>
      <c r="B132" s="1" t="s">
        <v>32</v>
      </c>
      <c r="C132" s="1" t="s">
        <v>11</v>
      </c>
      <c r="D132" s="1" t="s">
        <v>118</v>
      </c>
      <c r="E132" s="1" t="s">
        <v>24</v>
      </c>
      <c r="F132" s="1" t="s">
        <v>120</v>
      </c>
      <c r="G132" s="1" t="s">
        <v>124</v>
      </c>
      <c r="H132" s="9">
        <v>0</v>
      </c>
      <c r="I132" s="9">
        <v>7815373.7999999998</v>
      </c>
      <c r="J132" s="10">
        <v>2395535.3599999999</v>
      </c>
      <c r="K132" s="11">
        <f t="shared" si="39"/>
        <v>0.30651577535549224</v>
      </c>
      <c r="L132" s="21" t="str">
        <f t="shared" si="40"/>
        <v>-</v>
      </c>
    </row>
    <row r="133" spans="1:12" ht="64.5" customHeight="1" x14ac:dyDescent="0.2">
      <c r="A133" s="3" t="s">
        <v>125</v>
      </c>
      <c r="B133" s="4" t="s">
        <v>32</v>
      </c>
      <c r="C133" s="4" t="s">
        <v>12</v>
      </c>
      <c r="D133" s="4" t="s">
        <v>0</v>
      </c>
      <c r="E133" s="8" t="s">
        <v>0</v>
      </c>
      <c r="F133" s="8" t="s">
        <v>0</v>
      </c>
      <c r="G133" s="8" t="s">
        <v>0</v>
      </c>
      <c r="H133" s="5">
        <f t="shared" ref="H133" si="69">H134+H154+H159+H164+H171+H179+H184</f>
        <v>9653683.6799999997</v>
      </c>
      <c r="I133" s="5">
        <f t="shared" ref="I133:J133" si="70">I134+I154+I159+I164+I171+I179+I184</f>
        <v>18782135.390000001</v>
      </c>
      <c r="J133" s="5">
        <f t="shared" si="70"/>
        <v>11846443.99</v>
      </c>
      <c r="K133" s="16">
        <f t="shared" si="39"/>
        <v>0.63072934701063299</v>
      </c>
      <c r="L133" s="21">
        <f t="shared" si="40"/>
        <v>1.2271423409638798</v>
      </c>
    </row>
    <row r="134" spans="1:12" ht="48.95" customHeight="1" x14ac:dyDescent="0.2">
      <c r="A134" s="3" t="s">
        <v>126</v>
      </c>
      <c r="B134" s="4" t="s">
        <v>32</v>
      </c>
      <c r="C134" s="4" t="s">
        <v>12</v>
      </c>
      <c r="D134" s="4" t="s">
        <v>127</v>
      </c>
      <c r="E134" s="8" t="s">
        <v>0</v>
      </c>
      <c r="F134" s="8" t="s">
        <v>0</v>
      </c>
      <c r="G134" s="8" t="s">
        <v>0</v>
      </c>
      <c r="H134" s="5">
        <f t="shared" ref="H134:J134" si="71">H135</f>
        <v>5296662.8100000005</v>
      </c>
      <c r="I134" s="5">
        <f t="shared" si="71"/>
        <v>4839443.51</v>
      </c>
      <c r="J134" s="5">
        <f t="shared" si="71"/>
        <v>2617234.1399999997</v>
      </c>
      <c r="K134" s="16">
        <f t="shared" si="39"/>
        <v>0.5408130365799021</v>
      </c>
      <c r="L134" s="21">
        <f t="shared" si="40"/>
        <v>0.49412889471814414</v>
      </c>
    </row>
    <row r="135" spans="1:12" ht="15" customHeight="1" x14ac:dyDescent="0.2">
      <c r="A135" s="3" t="s">
        <v>23</v>
      </c>
      <c r="B135" s="4" t="s">
        <v>32</v>
      </c>
      <c r="C135" s="4" t="s">
        <v>12</v>
      </c>
      <c r="D135" s="4" t="s">
        <v>127</v>
      </c>
      <c r="E135" s="4" t="s">
        <v>24</v>
      </c>
      <c r="F135" s="6" t="s">
        <v>0</v>
      </c>
      <c r="G135" s="6" t="s">
        <v>0</v>
      </c>
      <c r="H135" s="5">
        <f>H139+H145+H148+H142+H136+H151</f>
        <v>5296662.8100000005</v>
      </c>
      <c r="I135" s="5">
        <f t="shared" ref="I135:J135" si="72">I139+I145+I148</f>
        <v>4839443.51</v>
      </c>
      <c r="J135" s="5">
        <f t="shared" si="72"/>
        <v>2617234.1399999997</v>
      </c>
      <c r="K135" s="16">
        <f t="shared" si="39"/>
        <v>0.5408130365799021</v>
      </c>
      <c r="L135" s="21">
        <f t="shared" si="40"/>
        <v>0.49412889471814414</v>
      </c>
    </row>
    <row r="136" spans="1:12" ht="125.25" customHeight="1" x14ac:dyDescent="0.2">
      <c r="A136" s="7" t="s">
        <v>300</v>
      </c>
      <c r="B136" s="1" t="s">
        <v>32</v>
      </c>
      <c r="C136" s="1" t="s">
        <v>12</v>
      </c>
      <c r="D136" s="1" t="s">
        <v>127</v>
      </c>
      <c r="E136" s="1" t="s">
        <v>24</v>
      </c>
      <c r="F136" s="1">
        <v>13300</v>
      </c>
      <c r="G136" s="8" t="s">
        <v>0</v>
      </c>
      <c r="H136" s="9">
        <f t="shared" ref="H136:J137" si="73">H137</f>
        <v>339685.46</v>
      </c>
      <c r="I136" s="9">
        <f t="shared" si="73"/>
        <v>0</v>
      </c>
      <c r="J136" s="9">
        <f t="shared" si="73"/>
        <v>0</v>
      </c>
      <c r="K136" s="11" t="str">
        <f t="shared" ref="K136:K138" si="74">IFERROR(J136/I136,"-")</f>
        <v>-</v>
      </c>
      <c r="L136" s="21">
        <f t="shared" ref="L136:L138" si="75">IFERROR(J136/H136,"-")</f>
        <v>0</v>
      </c>
    </row>
    <row r="137" spans="1:12" ht="48.95" customHeight="1" x14ac:dyDescent="0.2">
      <c r="A137" s="7" t="s">
        <v>27</v>
      </c>
      <c r="B137" s="1" t="s">
        <v>32</v>
      </c>
      <c r="C137" s="1" t="s">
        <v>12</v>
      </c>
      <c r="D137" s="1" t="s">
        <v>127</v>
      </c>
      <c r="E137" s="1" t="s">
        <v>24</v>
      </c>
      <c r="F137" s="1">
        <v>13300</v>
      </c>
      <c r="G137" s="1" t="s">
        <v>28</v>
      </c>
      <c r="H137" s="9">
        <f t="shared" si="73"/>
        <v>339685.46</v>
      </c>
      <c r="I137" s="9">
        <f t="shared" si="73"/>
        <v>0</v>
      </c>
      <c r="J137" s="9">
        <f t="shared" si="73"/>
        <v>0</v>
      </c>
      <c r="K137" s="11" t="str">
        <f t="shared" si="74"/>
        <v>-</v>
      </c>
      <c r="L137" s="21">
        <f t="shared" si="75"/>
        <v>0</v>
      </c>
    </row>
    <row r="138" spans="1:12" ht="64.5" customHeight="1" x14ac:dyDescent="0.2">
      <c r="A138" s="7" t="s">
        <v>29</v>
      </c>
      <c r="B138" s="1" t="s">
        <v>32</v>
      </c>
      <c r="C138" s="1" t="s">
        <v>12</v>
      </c>
      <c r="D138" s="1" t="s">
        <v>127</v>
      </c>
      <c r="E138" s="1" t="s">
        <v>24</v>
      </c>
      <c r="F138" s="1">
        <v>13300</v>
      </c>
      <c r="G138" s="1" t="s">
        <v>30</v>
      </c>
      <c r="H138" s="9">
        <v>339685.46</v>
      </c>
      <c r="I138" s="9">
        <v>0</v>
      </c>
      <c r="J138" s="10">
        <v>0</v>
      </c>
      <c r="K138" s="11" t="str">
        <f t="shared" si="74"/>
        <v>-</v>
      </c>
      <c r="L138" s="21">
        <f t="shared" si="75"/>
        <v>0</v>
      </c>
    </row>
    <row r="139" spans="1:12" ht="32.25" customHeight="1" x14ac:dyDescent="0.2">
      <c r="A139" s="7" t="s">
        <v>128</v>
      </c>
      <c r="B139" s="1" t="s">
        <v>32</v>
      </c>
      <c r="C139" s="1" t="s">
        <v>12</v>
      </c>
      <c r="D139" s="1" t="s">
        <v>127</v>
      </c>
      <c r="E139" s="1" t="s">
        <v>24</v>
      </c>
      <c r="F139" s="1" t="s">
        <v>129</v>
      </c>
      <c r="G139" s="8" t="s">
        <v>0</v>
      </c>
      <c r="H139" s="9">
        <f t="shared" ref="H139:J140" si="76">H140</f>
        <v>1835099.56</v>
      </c>
      <c r="I139" s="9">
        <f t="shared" si="76"/>
        <v>3022600</v>
      </c>
      <c r="J139" s="9">
        <f t="shared" si="76"/>
        <v>1616422.91</v>
      </c>
      <c r="K139" s="11">
        <f t="shared" si="39"/>
        <v>0.53477896843776873</v>
      </c>
      <c r="L139" s="21">
        <f t="shared" si="40"/>
        <v>0.88083662883118985</v>
      </c>
    </row>
    <row r="140" spans="1:12" ht="48.95" customHeight="1" x14ac:dyDescent="0.2">
      <c r="A140" s="7" t="s">
        <v>27</v>
      </c>
      <c r="B140" s="1" t="s">
        <v>32</v>
      </c>
      <c r="C140" s="1" t="s">
        <v>12</v>
      </c>
      <c r="D140" s="1" t="s">
        <v>127</v>
      </c>
      <c r="E140" s="1" t="s">
        <v>24</v>
      </c>
      <c r="F140" s="1" t="s">
        <v>129</v>
      </c>
      <c r="G140" s="1" t="s">
        <v>28</v>
      </c>
      <c r="H140" s="9">
        <f t="shared" si="76"/>
        <v>1835099.56</v>
      </c>
      <c r="I140" s="9">
        <f t="shared" si="76"/>
        <v>3022600</v>
      </c>
      <c r="J140" s="9">
        <f t="shared" si="76"/>
        <v>1616422.91</v>
      </c>
      <c r="K140" s="11">
        <f t="shared" si="39"/>
        <v>0.53477896843776873</v>
      </c>
      <c r="L140" s="21">
        <f t="shared" si="40"/>
        <v>0.88083662883118985</v>
      </c>
    </row>
    <row r="141" spans="1:12" ht="64.5" customHeight="1" x14ac:dyDescent="0.2">
      <c r="A141" s="7" t="s">
        <v>29</v>
      </c>
      <c r="B141" s="1" t="s">
        <v>32</v>
      </c>
      <c r="C141" s="1" t="s">
        <v>12</v>
      </c>
      <c r="D141" s="1" t="s">
        <v>127</v>
      </c>
      <c r="E141" s="1" t="s">
        <v>24</v>
      </c>
      <c r="F141" s="1" t="s">
        <v>129</v>
      </c>
      <c r="G141" s="1" t="s">
        <v>30</v>
      </c>
      <c r="H141" s="9">
        <v>1835099.56</v>
      </c>
      <c r="I141" s="9">
        <v>3022600</v>
      </c>
      <c r="J141" s="10">
        <v>1616422.91</v>
      </c>
      <c r="K141" s="11">
        <f t="shared" ref="K141:K208" si="77">IFERROR(J141/I141,"-")</f>
        <v>0.53477896843776873</v>
      </c>
      <c r="L141" s="21">
        <f t="shared" ref="L141:L213" si="78">IFERROR(J141/H141,"-")</f>
        <v>0.88083662883118985</v>
      </c>
    </row>
    <row r="142" spans="1:12" ht="39.75" customHeight="1" x14ac:dyDescent="0.2">
      <c r="A142" s="7" t="s">
        <v>299</v>
      </c>
      <c r="B142" s="1" t="s">
        <v>32</v>
      </c>
      <c r="C142" s="1" t="s">
        <v>12</v>
      </c>
      <c r="D142" s="1" t="s">
        <v>127</v>
      </c>
      <c r="E142" s="1" t="s">
        <v>24</v>
      </c>
      <c r="F142" s="1">
        <v>81710</v>
      </c>
      <c r="G142" s="8" t="s">
        <v>0</v>
      </c>
      <c r="H142" s="9">
        <f t="shared" ref="H142:J143" si="79">H143</f>
        <v>225000</v>
      </c>
      <c r="I142" s="9">
        <f t="shared" si="79"/>
        <v>0</v>
      </c>
      <c r="J142" s="9">
        <f t="shared" si="79"/>
        <v>0</v>
      </c>
      <c r="K142" s="11" t="str">
        <f t="shared" ref="K142:K144" si="80">IFERROR(J142/I142,"-")</f>
        <v>-</v>
      </c>
      <c r="L142" s="21">
        <f t="shared" ref="L142:L144" si="81">IFERROR(J142/H142,"-")</f>
        <v>0</v>
      </c>
    </row>
    <row r="143" spans="1:12" ht="21.75" customHeight="1" x14ac:dyDescent="0.2">
      <c r="A143" s="7" t="s">
        <v>43</v>
      </c>
      <c r="B143" s="1" t="s">
        <v>32</v>
      </c>
      <c r="C143" s="1" t="s">
        <v>12</v>
      </c>
      <c r="D143" s="1" t="s">
        <v>127</v>
      </c>
      <c r="E143" s="1" t="s">
        <v>24</v>
      </c>
      <c r="F143" s="1">
        <v>81710</v>
      </c>
      <c r="G143" s="1">
        <v>800</v>
      </c>
      <c r="H143" s="9">
        <f t="shared" si="79"/>
        <v>225000</v>
      </c>
      <c r="I143" s="9">
        <f t="shared" si="79"/>
        <v>0</v>
      </c>
      <c r="J143" s="9">
        <f t="shared" si="79"/>
        <v>0</v>
      </c>
      <c r="K143" s="11" t="str">
        <f t="shared" si="80"/>
        <v>-</v>
      </c>
      <c r="L143" s="21">
        <f t="shared" si="81"/>
        <v>0</v>
      </c>
    </row>
    <row r="144" spans="1:12" ht="108" customHeight="1" x14ac:dyDescent="0.2">
      <c r="A144" s="7" t="s">
        <v>134</v>
      </c>
      <c r="B144" s="1" t="s">
        <v>32</v>
      </c>
      <c r="C144" s="1" t="s">
        <v>12</v>
      </c>
      <c r="D144" s="1" t="s">
        <v>127</v>
      </c>
      <c r="E144" s="1" t="s">
        <v>24</v>
      </c>
      <c r="F144" s="1">
        <v>81710</v>
      </c>
      <c r="G144" s="1">
        <v>810</v>
      </c>
      <c r="H144" s="9">
        <v>225000</v>
      </c>
      <c r="I144" s="9">
        <v>0</v>
      </c>
      <c r="J144" s="10">
        <v>0</v>
      </c>
      <c r="K144" s="11" t="str">
        <f t="shared" si="80"/>
        <v>-</v>
      </c>
      <c r="L144" s="21">
        <f t="shared" si="81"/>
        <v>0</v>
      </c>
    </row>
    <row r="145" spans="1:12" ht="15.2" customHeight="1" x14ac:dyDescent="0.2">
      <c r="A145" s="7" t="s">
        <v>130</v>
      </c>
      <c r="B145" s="1" t="s">
        <v>32</v>
      </c>
      <c r="C145" s="1" t="s">
        <v>12</v>
      </c>
      <c r="D145" s="1" t="s">
        <v>127</v>
      </c>
      <c r="E145" s="1" t="s">
        <v>24</v>
      </c>
      <c r="F145" s="1" t="s">
        <v>131</v>
      </c>
      <c r="G145" s="8" t="s">
        <v>0</v>
      </c>
      <c r="H145" s="9">
        <f t="shared" ref="H145:J146" si="82">H146</f>
        <v>65520</v>
      </c>
      <c r="I145" s="9">
        <f t="shared" si="82"/>
        <v>666847.51</v>
      </c>
      <c r="J145" s="9">
        <f t="shared" si="82"/>
        <v>98314.23</v>
      </c>
      <c r="K145" s="11">
        <f t="shared" si="77"/>
        <v>0.14743135203429042</v>
      </c>
      <c r="L145" s="21">
        <f t="shared" si="78"/>
        <v>1.5005224358974358</v>
      </c>
    </row>
    <row r="146" spans="1:12" ht="48.95" customHeight="1" x14ac:dyDescent="0.2">
      <c r="A146" s="7" t="s">
        <v>27</v>
      </c>
      <c r="B146" s="1" t="s">
        <v>32</v>
      </c>
      <c r="C146" s="1" t="s">
        <v>12</v>
      </c>
      <c r="D146" s="1" t="s">
        <v>127</v>
      </c>
      <c r="E146" s="1" t="s">
        <v>24</v>
      </c>
      <c r="F146" s="1" t="s">
        <v>131</v>
      </c>
      <c r="G146" s="1" t="s">
        <v>28</v>
      </c>
      <c r="H146" s="9">
        <f t="shared" si="82"/>
        <v>65520</v>
      </c>
      <c r="I146" s="9">
        <f t="shared" si="82"/>
        <v>666847.51</v>
      </c>
      <c r="J146" s="9">
        <f t="shared" si="82"/>
        <v>98314.23</v>
      </c>
      <c r="K146" s="11">
        <f t="shared" si="77"/>
        <v>0.14743135203429042</v>
      </c>
      <c r="L146" s="21">
        <f t="shared" si="78"/>
        <v>1.5005224358974358</v>
      </c>
    </row>
    <row r="147" spans="1:12" ht="64.5" customHeight="1" x14ac:dyDescent="0.2">
      <c r="A147" s="7" t="s">
        <v>29</v>
      </c>
      <c r="B147" s="1" t="s">
        <v>32</v>
      </c>
      <c r="C147" s="1" t="s">
        <v>12</v>
      </c>
      <c r="D147" s="1" t="s">
        <v>127</v>
      </c>
      <c r="E147" s="1" t="s">
        <v>24</v>
      </c>
      <c r="F147" s="1" t="s">
        <v>131</v>
      </c>
      <c r="G147" s="1" t="s">
        <v>30</v>
      </c>
      <c r="H147" s="9">
        <v>65520</v>
      </c>
      <c r="I147" s="9">
        <v>666847.51</v>
      </c>
      <c r="J147" s="10">
        <v>98314.23</v>
      </c>
      <c r="K147" s="11">
        <f t="shared" si="77"/>
        <v>0.14743135203429042</v>
      </c>
      <c r="L147" s="21">
        <f t="shared" si="78"/>
        <v>1.5005224358974358</v>
      </c>
    </row>
    <row r="148" spans="1:12" ht="32.25" customHeight="1" x14ac:dyDescent="0.2">
      <c r="A148" s="7" t="s">
        <v>132</v>
      </c>
      <c r="B148" s="1" t="s">
        <v>32</v>
      </c>
      <c r="C148" s="1" t="s">
        <v>12</v>
      </c>
      <c r="D148" s="1" t="s">
        <v>127</v>
      </c>
      <c r="E148" s="1" t="s">
        <v>24</v>
      </c>
      <c r="F148" s="1" t="s">
        <v>133</v>
      </c>
      <c r="G148" s="8" t="s">
        <v>0</v>
      </c>
      <c r="H148" s="9">
        <f t="shared" ref="H148:J149" si="83">H149</f>
        <v>974997</v>
      </c>
      <c r="I148" s="9">
        <f t="shared" si="83"/>
        <v>1149996</v>
      </c>
      <c r="J148" s="9">
        <f t="shared" si="83"/>
        <v>902497</v>
      </c>
      <c r="K148" s="11">
        <f t="shared" si="77"/>
        <v>0.78478272967905971</v>
      </c>
      <c r="L148" s="21">
        <f t="shared" si="78"/>
        <v>0.92564079684347744</v>
      </c>
    </row>
    <row r="149" spans="1:12" ht="15" customHeight="1" x14ac:dyDescent="0.2">
      <c r="A149" s="7" t="s">
        <v>43</v>
      </c>
      <c r="B149" s="1" t="s">
        <v>32</v>
      </c>
      <c r="C149" s="1" t="s">
        <v>12</v>
      </c>
      <c r="D149" s="1" t="s">
        <v>127</v>
      </c>
      <c r="E149" s="1" t="s">
        <v>24</v>
      </c>
      <c r="F149" s="1" t="s">
        <v>133</v>
      </c>
      <c r="G149" s="1" t="s">
        <v>44</v>
      </c>
      <c r="H149" s="9">
        <f t="shared" si="83"/>
        <v>974997</v>
      </c>
      <c r="I149" s="9">
        <f t="shared" si="83"/>
        <v>1149996</v>
      </c>
      <c r="J149" s="9">
        <f t="shared" si="83"/>
        <v>902497</v>
      </c>
      <c r="K149" s="11">
        <f t="shared" si="77"/>
        <v>0.78478272967905971</v>
      </c>
      <c r="L149" s="21">
        <f t="shared" si="78"/>
        <v>0.92564079684347744</v>
      </c>
    </row>
    <row r="150" spans="1:12" ht="96.6" customHeight="1" x14ac:dyDescent="0.2">
      <c r="A150" s="7" t="s">
        <v>134</v>
      </c>
      <c r="B150" s="1" t="s">
        <v>32</v>
      </c>
      <c r="C150" s="1" t="s">
        <v>12</v>
      </c>
      <c r="D150" s="1" t="s">
        <v>127</v>
      </c>
      <c r="E150" s="1" t="s">
        <v>24</v>
      </c>
      <c r="F150" s="1" t="s">
        <v>133</v>
      </c>
      <c r="G150" s="1" t="s">
        <v>135</v>
      </c>
      <c r="H150" s="9">
        <v>974997</v>
      </c>
      <c r="I150" s="9">
        <v>1149996</v>
      </c>
      <c r="J150" s="10">
        <v>902497</v>
      </c>
      <c r="K150" s="11">
        <f t="shared" si="77"/>
        <v>0.78478272967905971</v>
      </c>
      <c r="L150" s="21">
        <f t="shared" si="78"/>
        <v>0.92564079684347744</v>
      </c>
    </row>
    <row r="151" spans="1:12" ht="56.25" customHeight="1" x14ac:dyDescent="0.2">
      <c r="A151" s="7" t="s">
        <v>302</v>
      </c>
      <c r="B151" s="1" t="s">
        <v>32</v>
      </c>
      <c r="C151" s="1" t="s">
        <v>12</v>
      </c>
      <c r="D151" s="1" t="s">
        <v>127</v>
      </c>
      <c r="E151" s="1" t="s">
        <v>24</v>
      </c>
      <c r="F151" s="1" t="s">
        <v>301</v>
      </c>
      <c r="G151" s="8" t="s">
        <v>0</v>
      </c>
      <c r="H151" s="9">
        <f t="shared" ref="H151:J152" si="84">H152</f>
        <v>1856360.79</v>
      </c>
      <c r="I151" s="9">
        <f t="shared" si="84"/>
        <v>0</v>
      </c>
      <c r="J151" s="9">
        <f t="shared" si="84"/>
        <v>0</v>
      </c>
      <c r="K151" s="11" t="str">
        <f t="shared" ref="K151:K153" si="85">IFERROR(J151/I151,"-")</f>
        <v>-</v>
      </c>
      <c r="L151" s="21">
        <f t="shared" ref="L151:L153" si="86">IFERROR(J151/H151,"-")</f>
        <v>0</v>
      </c>
    </row>
    <row r="152" spans="1:12" ht="48.95" customHeight="1" x14ac:dyDescent="0.2">
      <c r="A152" s="7" t="s">
        <v>27</v>
      </c>
      <c r="B152" s="1" t="s">
        <v>32</v>
      </c>
      <c r="C152" s="1" t="s">
        <v>12</v>
      </c>
      <c r="D152" s="1" t="s">
        <v>127</v>
      </c>
      <c r="E152" s="1" t="s">
        <v>24</v>
      </c>
      <c r="F152" s="1" t="s">
        <v>301</v>
      </c>
      <c r="G152" s="1" t="s">
        <v>28</v>
      </c>
      <c r="H152" s="9">
        <f t="shared" si="84"/>
        <v>1856360.79</v>
      </c>
      <c r="I152" s="9">
        <f t="shared" si="84"/>
        <v>0</v>
      </c>
      <c r="J152" s="9">
        <f t="shared" si="84"/>
        <v>0</v>
      </c>
      <c r="K152" s="11" t="str">
        <f t="shared" si="85"/>
        <v>-</v>
      </c>
      <c r="L152" s="21">
        <f t="shared" si="86"/>
        <v>0</v>
      </c>
    </row>
    <row r="153" spans="1:12" ht="64.5" customHeight="1" x14ac:dyDescent="0.2">
      <c r="A153" s="7" t="s">
        <v>29</v>
      </c>
      <c r="B153" s="1" t="s">
        <v>32</v>
      </c>
      <c r="C153" s="1" t="s">
        <v>12</v>
      </c>
      <c r="D153" s="1" t="s">
        <v>127</v>
      </c>
      <c r="E153" s="1" t="s">
        <v>24</v>
      </c>
      <c r="F153" s="1" t="s">
        <v>301</v>
      </c>
      <c r="G153" s="1" t="s">
        <v>30</v>
      </c>
      <c r="H153" s="9">
        <v>1856360.79</v>
      </c>
      <c r="I153" s="9">
        <v>0</v>
      </c>
      <c r="J153" s="10">
        <v>0</v>
      </c>
      <c r="K153" s="11" t="str">
        <f t="shared" si="85"/>
        <v>-</v>
      </c>
      <c r="L153" s="21">
        <f t="shared" si="86"/>
        <v>0</v>
      </c>
    </row>
    <row r="154" spans="1:12" ht="64.5" customHeight="1" x14ac:dyDescent="0.2">
      <c r="A154" s="3" t="s">
        <v>136</v>
      </c>
      <c r="B154" s="4" t="s">
        <v>32</v>
      </c>
      <c r="C154" s="4" t="s">
        <v>12</v>
      </c>
      <c r="D154" s="4" t="s">
        <v>137</v>
      </c>
      <c r="E154" s="8" t="s">
        <v>0</v>
      </c>
      <c r="F154" s="8" t="s">
        <v>0</v>
      </c>
      <c r="G154" s="8" t="s">
        <v>0</v>
      </c>
      <c r="H154" s="5">
        <f t="shared" ref="H154:J157" si="87">H155</f>
        <v>512880.32</v>
      </c>
      <c r="I154" s="5">
        <f t="shared" si="87"/>
        <v>981800</v>
      </c>
      <c r="J154" s="5">
        <f t="shared" si="87"/>
        <v>609921.53</v>
      </c>
      <c r="K154" s="16">
        <f t="shared" si="77"/>
        <v>0.62122787736809948</v>
      </c>
      <c r="L154" s="21">
        <f t="shared" si="78"/>
        <v>1.1892082932720054</v>
      </c>
    </row>
    <row r="155" spans="1:12" ht="15" customHeight="1" x14ac:dyDescent="0.2">
      <c r="A155" s="3" t="s">
        <v>23</v>
      </c>
      <c r="B155" s="4" t="s">
        <v>32</v>
      </c>
      <c r="C155" s="4" t="s">
        <v>12</v>
      </c>
      <c r="D155" s="4" t="s">
        <v>137</v>
      </c>
      <c r="E155" s="4" t="s">
        <v>24</v>
      </c>
      <c r="F155" s="6" t="s">
        <v>0</v>
      </c>
      <c r="G155" s="6" t="s">
        <v>0</v>
      </c>
      <c r="H155" s="5">
        <f t="shared" si="87"/>
        <v>512880.32</v>
      </c>
      <c r="I155" s="5">
        <f t="shared" si="87"/>
        <v>981800</v>
      </c>
      <c r="J155" s="5">
        <f t="shared" si="87"/>
        <v>609921.53</v>
      </c>
      <c r="K155" s="16">
        <f t="shared" si="77"/>
        <v>0.62122787736809948</v>
      </c>
      <c r="L155" s="21">
        <f t="shared" si="78"/>
        <v>1.1892082932720054</v>
      </c>
    </row>
    <row r="156" spans="1:12" ht="80.099999999999994" customHeight="1" x14ac:dyDescent="0.2">
      <c r="A156" s="7" t="s">
        <v>138</v>
      </c>
      <c r="B156" s="1" t="s">
        <v>32</v>
      </c>
      <c r="C156" s="1" t="s">
        <v>12</v>
      </c>
      <c r="D156" s="1" t="s">
        <v>137</v>
      </c>
      <c r="E156" s="1" t="s">
        <v>24</v>
      </c>
      <c r="F156" s="1" t="s">
        <v>139</v>
      </c>
      <c r="G156" s="8" t="s">
        <v>0</v>
      </c>
      <c r="H156" s="9">
        <f t="shared" si="87"/>
        <v>512880.32</v>
      </c>
      <c r="I156" s="9">
        <f t="shared" si="87"/>
        <v>981800</v>
      </c>
      <c r="J156" s="9">
        <f t="shared" si="87"/>
        <v>609921.53</v>
      </c>
      <c r="K156" s="11">
        <f t="shared" si="77"/>
        <v>0.62122787736809948</v>
      </c>
      <c r="L156" s="21">
        <f t="shared" si="78"/>
        <v>1.1892082932720054</v>
      </c>
    </row>
    <row r="157" spans="1:12" ht="48.95" customHeight="1" x14ac:dyDescent="0.2">
      <c r="A157" s="7" t="s">
        <v>27</v>
      </c>
      <c r="B157" s="1" t="s">
        <v>32</v>
      </c>
      <c r="C157" s="1" t="s">
        <v>12</v>
      </c>
      <c r="D157" s="1" t="s">
        <v>137</v>
      </c>
      <c r="E157" s="1" t="s">
        <v>24</v>
      </c>
      <c r="F157" s="1" t="s">
        <v>139</v>
      </c>
      <c r="G157" s="1" t="s">
        <v>28</v>
      </c>
      <c r="H157" s="9">
        <f t="shared" si="87"/>
        <v>512880.32</v>
      </c>
      <c r="I157" s="9">
        <f t="shared" si="87"/>
        <v>981800</v>
      </c>
      <c r="J157" s="9">
        <f t="shared" si="87"/>
        <v>609921.53</v>
      </c>
      <c r="K157" s="11">
        <f t="shared" si="77"/>
        <v>0.62122787736809948</v>
      </c>
      <c r="L157" s="21">
        <f t="shared" si="78"/>
        <v>1.1892082932720054</v>
      </c>
    </row>
    <row r="158" spans="1:12" ht="64.5" customHeight="1" x14ac:dyDescent="0.2">
      <c r="A158" s="7" t="s">
        <v>29</v>
      </c>
      <c r="B158" s="1" t="s">
        <v>32</v>
      </c>
      <c r="C158" s="1" t="s">
        <v>12</v>
      </c>
      <c r="D158" s="1" t="s">
        <v>137</v>
      </c>
      <c r="E158" s="1" t="s">
        <v>24</v>
      </c>
      <c r="F158" s="1" t="s">
        <v>139</v>
      </c>
      <c r="G158" s="1" t="s">
        <v>30</v>
      </c>
      <c r="H158" s="9">
        <v>512880.32</v>
      </c>
      <c r="I158" s="9">
        <v>981800</v>
      </c>
      <c r="J158" s="10">
        <v>609921.53</v>
      </c>
      <c r="K158" s="11">
        <f t="shared" si="77"/>
        <v>0.62122787736809948</v>
      </c>
      <c r="L158" s="21">
        <f t="shared" si="78"/>
        <v>1.1892082932720054</v>
      </c>
    </row>
    <row r="159" spans="1:12" ht="48.95" customHeight="1" x14ac:dyDescent="0.2">
      <c r="A159" s="3" t="s">
        <v>140</v>
      </c>
      <c r="B159" s="4" t="s">
        <v>32</v>
      </c>
      <c r="C159" s="4" t="s">
        <v>12</v>
      </c>
      <c r="D159" s="4" t="s">
        <v>141</v>
      </c>
      <c r="E159" s="8" t="s">
        <v>0</v>
      </c>
      <c r="F159" s="8" t="s">
        <v>0</v>
      </c>
      <c r="G159" s="8" t="s">
        <v>0</v>
      </c>
      <c r="H159" s="5">
        <f t="shared" ref="H159:J162" si="88">H160</f>
        <v>120396.3</v>
      </c>
      <c r="I159" s="5">
        <f t="shared" si="88"/>
        <v>250000</v>
      </c>
      <c r="J159" s="5">
        <f t="shared" si="88"/>
        <v>199558.42</v>
      </c>
      <c r="K159" s="16">
        <f t="shared" si="77"/>
        <v>0.79823368000000006</v>
      </c>
      <c r="L159" s="21">
        <f t="shared" si="78"/>
        <v>1.6575128969910204</v>
      </c>
    </row>
    <row r="160" spans="1:12" ht="15" customHeight="1" x14ac:dyDescent="0.2">
      <c r="A160" s="3" t="s">
        <v>23</v>
      </c>
      <c r="B160" s="4" t="s">
        <v>32</v>
      </c>
      <c r="C160" s="4" t="s">
        <v>12</v>
      </c>
      <c r="D160" s="4" t="s">
        <v>141</v>
      </c>
      <c r="E160" s="4" t="s">
        <v>24</v>
      </c>
      <c r="F160" s="6" t="s">
        <v>0</v>
      </c>
      <c r="G160" s="6" t="s">
        <v>0</v>
      </c>
      <c r="H160" s="5">
        <f t="shared" si="88"/>
        <v>120396.3</v>
      </c>
      <c r="I160" s="5">
        <f t="shared" si="88"/>
        <v>250000</v>
      </c>
      <c r="J160" s="5">
        <f t="shared" si="88"/>
        <v>199558.42</v>
      </c>
      <c r="K160" s="16">
        <f t="shared" si="77"/>
        <v>0.79823368000000006</v>
      </c>
      <c r="L160" s="21">
        <f t="shared" si="78"/>
        <v>1.6575128969910204</v>
      </c>
    </row>
    <row r="161" spans="1:12" ht="32.25" customHeight="1" x14ac:dyDescent="0.2">
      <c r="A161" s="7" t="s">
        <v>142</v>
      </c>
      <c r="B161" s="1" t="s">
        <v>32</v>
      </c>
      <c r="C161" s="1" t="s">
        <v>12</v>
      </c>
      <c r="D161" s="1" t="s">
        <v>141</v>
      </c>
      <c r="E161" s="1" t="s">
        <v>24</v>
      </c>
      <c r="F161" s="1" t="s">
        <v>143</v>
      </c>
      <c r="G161" s="8" t="s">
        <v>0</v>
      </c>
      <c r="H161" s="9">
        <f t="shared" si="88"/>
        <v>120396.3</v>
      </c>
      <c r="I161" s="9">
        <f t="shared" si="88"/>
        <v>250000</v>
      </c>
      <c r="J161" s="9">
        <f t="shared" si="88"/>
        <v>199558.42</v>
      </c>
      <c r="K161" s="11">
        <f t="shared" si="77"/>
        <v>0.79823368000000006</v>
      </c>
      <c r="L161" s="21">
        <f t="shared" si="78"/>
        <v>1.6575128969910204</v>
      </c>
    </row>
    <row r="162" spans="1:12" ht="48.95" customHeight="1" x14ac:dyDescent="0.2">
      <c r="A162" s="7" t="s">
        <v>27</v>
      </c>
      <c r="B162" s="1" t="s">
        <v>32</v>
      </c>
      <c r="C162" s="1" t="s">
        <v>12</v>
      </c>
      <c r="D162" s="1" t="s">
        <v>141</v>
      </c>
      <c r="E162" s="1" t="s">
        <v>24</v>
      </c>
      <c r="F162" s="1" t="s">
        <v>143</v>
      </c>
      <c r="G162" s="1" t="s">
        <v>28</v>
      </c>
      <c r="H162" s="9">
        <f t="shared" si="88"/>
        <v>120396.3</v>
      </c>
      <c r="I162" s="9">
        <f t="shared" si="88"/>
        <v>250000</v>
      </c>
      <c r="J162" s="9">
        <f t="shared" si="88"/>
        <v>199558.42</v>
      </c>
      <c r="K162" s="11">
        <f t="shared" si="77"/>
        <v>0.79823368000000006</v>
      </c>
      <c r="L162" s="21">
        <f t="shared" si="78"/>
        <v>1.6575128969910204</v>
      </c>
    </row>
    <row r="163" spans="1:12" ht="64.5" customHeight="1" x14ac:dyDescent="0.2">
      <c r="A163" s="7" t="s">
        <v>29</v>
      </c>
      <c r="B163" s="1" t="s">
        <v>32</v>
      </c>
      <c r="C163" s="1" t="s">
        <v>12</v>
      </c>
      <c r="D163" s="1" t="s">
        <v>141</v>
      </c>
      <c r="E163" s="1" t="s">
        <v>24</v>
      </c>
      <c r="F163" s="1" t="s">
        <v>143</v>
      </c>
      <c r="G163" s="1" t="s">
        <v>30</v>
      </c>
      <c r="H163" s="9">
        <v>120396.3</v>
      </c>
      <c r="I163" s="9">
        <v>250000</v>
      </c>
      <c r="J163" s="10">
        <v>199558.42</v>
      </c>
      <c r="K163" s="11">
        <f t="shared" si="77"/>
        <v>0.79823368000000006</v>
      </c>
      <c r="L163" s="21">
        <f t="shared" si="78"/>
        <v>1.6575128969910204</v>
      </c>
    </row>
    <row r="164" spans="1:12" ht="48.95" customHeight="1" x14ac:dyDescent="0.2">
      <c r="A164" s="3" t="s">
        <v>144</v>
      </c>
      <c r="B164" s="4" t="s">
        <v>32</v>
      </c>
      <c r="C164" s="4" t="s">
        <v>12</v>
      </c>
      <c r="D164" s="4" t="s">
        <v>145</v>
      </c>
      <c r="E164" s="8" t="s">
        <v>0</v>
      </c>
      <c r="F164" s="8" t="s">
        <v>0</v>
      </c>
      <c r="G164" s="8" t="s">
        <v>0</v>
      </c>
      <c r="H164" s="5">
        <f t="shared" ref="H164:J165" si="89">H165</f>
        <v>348990</v>
      </c>
      <c r="I164" s="5">
        <f t="shared" si="89"/>
        <v>49842.85</v>
      </c>
      <c r="J164" s="5">
        <f t="shared" si="89"/>
        <v>32200</v>
      </c>
      <c r="K164" s="16">
        <f t="shared" si="77"/>
        <v>0.64603047377908773</v>
      </c>
      <c r="L164" s="21">
        <f t="shared" si="78"/>
        <v>9.2266254047393914E-2</v>
      </c>
    </row>
    <row r="165" spans="1:12" ht="15" customHeight="1" x14ac:dyDescent="0.2">
      <c r="A165" s="3" t="s">
        <v>23</v>
      </c>
      <c r="B165" s="4" t="s">
        <v>32</v>
      </c>
      <c r="C165" s="4" t="s">
        <v>12</v>
      </c>
      <c r="D165" s="4" t="s">
        <v>145</v>
      </c>
      <c r="E165" s="4" t="s">
        <v>24</v>
      </c>
      <c r="F165" s="6" t="s">
        <v>0</v>
      </c>
      <c r="G165" s="6" t="s">
        <v>0</v>
      </c>
      <c r="H165" s="5">
        <f t="shared" si="89"/>
        <v>348990</v>
      </c>
      <c r="I165" s="5">
        <f t="shared" si="89"/>
        <v>49842.85</v>
      </c>
      <c r="J165" s="5">
        <f t="shared" si="89"/>
        <v>32200</v>
      </c>
      <c r="K165" s="16">
        <f t="shared" si="77"/>
        <v>0.64603047377908773</v>
      </c>
      <c r="L165" s="21">
        <f t="shared" si="78"/>
        <v>9.2266254047393914E-2</v>
      </c>
    </row>
    <row r="166" spans="1:12" ht="48.95" customHeight="1" x14ac:dyDescent="0.2">
      <c r="A166" s="7" t="s">
        <v>146</v>
      </c>
      <c r="B166" s="1" t="s">
        <v>32</v>
      </c>
      <c r="C166" s="1" t="s">
        <v>12</v>
      </c>
      <c r="D166" s="1" t="s">
        <v>145</v>
      </c>
      <c r="E166" s="1" t="s">
        <v>24</v>
      </c>
      <c r="F166" s="1" t="s">
        <v>147</v>
      </c>
      <c r="G166" s="8" t="s">
        <v>0</v>
      </c>
      <c r="H166" s="9">
        <f t="shared" ref="H166" si="90">H167+H169</f>
        <v>348990</v>
      </c>
      <c r="I166" s="9">
        <f t="shared" ref="I166:J166" si="91">I167+I169</f>
        <v>49842.85</v>
      </c>
      <c r="J166" s="9">
        <f t="shared" si="91"/>
        <v>32200</v>
      </c>
      <c r="K166" s="11">
        <f t="shared" si="77"/>
        <v>0.64603047377908773</v>
      </c>
      <c r="L166" s="21">
        <f t="shared" si="78"/>
        <v>9.2266254047393914E-2</v>
      </c>
    </row>
    <row r="167" spans="1:12" ht="48.95" customHeight="1" x14ac:dyDescent="0.2">
      <c r="A167" s="7" t="s">
        <v>27</v>
      </c>
      <c r="B167" s="1" t="s">
        <v>32</v>
      </c>
      <c r="C167" s="1" t="s">
        <v>12</v>
      </c>
      <c r="D167" s="1" t="s">
        <v>145</v>
      </c>
      <c r="E167" s="1" t="s">
        <v>24</v>
      </c>
      <c r="F167" s="1" t="s">
        <v>147</v>
      </c>
      <c r="G167" s="1" t="s">
        <v>28</v>
      </c>
      <c r="H167" s="9">
        <f t="shared" ref="H167:J167" si="92">H168</f>
        <v>0</v>
      </c>
      <c r="I167" s="9">
        <f t="shared" si="92"/>
        <v>34002.85</v>
      </c>
      <c r="J167" s="9">
        <f t="shared" si="92"/>
        <v>16360</v>
      </c>
      <c r="K167" s="11">
        <f t="shared" si="77"/>
        <v>0.48113614005884803</v>
      </c>
      <c r="L167" s="21" t="str">
        <f t="shared" si="78"/>
        <v>-</v>
      </c>
    </row>
    <row r="168" spans="1:12" ht="64.5" customHeight="1" x14ac:dyDescent="0.2">
      <c r="A168" s="7" t="s">
        <v>29</v>
      </c>
      <c r="B168" s="1" t="s">
        <v>32</v>
      </c>
      <c r="C168" s="1" t="s">
        <v>12</v>
      </c>
      <c r="D168" s="1" t="s">
        <v>145</v>
      </c>
      <c r="E168" s="1" t="s">
        <v>24</v>
      </c>
      <c r="F168" s="1" t="s">
        <v>147</v>
      </c>
      <c r="G168" s="1" t="s">
        <v>30</v>
      </c>
      <c r="H168" s="9">
        <v>0</v>
      </c>
      <c r="I168" s="9">
        <v>34002.85</v>
      </c>
      <c r="J168" s="10">
        <v>16360</v>
      </c>
      <c r="K168" s="11">
        <f t="shared" si="77"/>
        <v>0.48113614005884803</v>
      </c>
      <c r="L168" s="21" t="str">
        <f t="shared" si="78"/>
        <v>-</v>
      </c>
    </row>
    <row r="169" spans="1:12" ht="48.95" customHeight="1" x14ac:dyDescent="0.2">
      <c r="A169" s="7" t="s">
        <v>121</v>
      </c>
      <c r="B169" s="1" t="s">
        <v>32</v>
      </c>
      <c r="C169" s="1" t="s">
        <v>12</v>
      </c>
      <c r="D169" s="1" t="s">
        <v>145</v>
      </c>
      <c r="E169" s="1" t="s">
        <v>24</v>
      </c>
      <c r="F169" s="1" t="s">
        <v>147</v>
      </c>
      <c r="G169" s="1" t="s">
        <v>122</v>
      </c>
      <c r="H169" s="9">
        <f t="shared" ref="H169:J169" si="93">H170</f>
        <v>348990</v>
      </c>
      <c r="I169" s="9">
        <f t="shared" si="93"/>
        <v>15840</v>
      </c>
      <c r="J169" s="9">
        <f t="shared" si="93"/>
        <v>15840</v>
      </c>
      <c r="K169" s="11">
        <f t="shared" si="77"/>
        <v>1</v>
      </c>
      <c r="L169" s="21">
        <f t="shared" si="78"/>
        <v>4.5388120003438497E-2</v>
      </c>
    </row>
    <row r="170" spans="1:12" ht="15" customHeight="1" x14ac:dyDescent="0.2">
      <c r="A170" s="7" t="s">
        <v>123</v>
      </c>
      <c r="B170" s="1" t="s">
        <v>32</v>
      </c>
      <c r="C170" s="1" t="s">
        <v>12</v>
      </c>
      <c r="D170" s="1" t="s">
        <v>145</v>
      </c>
      <c r="E170" s="1" t="s">
        <v>24</v>
      </c>
      <c r="F170" s="1" t="s">
        <v>147</v>
      </c>
      <c r="G170" s="1" t="s">
        <v>124</v>
      </c>
      <c r="H170" s="9">
        <v>348990</v>
      </c>
      <c r="I170" s="9">
        <v>15840</v>
      </c>
      <c r="J170" s="10">
        <v>15840</v>
      </c>
      <c r="K170" s="11">
        <f t="shared" si="77"/>
        <v>1</v>
      </c>
      <c r="L170" s="21">
        <f t="shared" si="78"/>
        <v>4.5388120003438497E-2</v>
      </c>
    </row>
    <row r="171" spans="1:12" ht="32.25" customHeight="1" x14ac:dyDescent="0.2">
      <c r="A171" s="3" t="s">
        <v>148</v>
      </c>
      <c r="B171" s="4" t="s">
        <v>32</v>
      </c>
      <c r="C171" s="4" t="s">
        <v>12</v>
      </c>
      <c r="D171" s="4" t="s">
        <v>149</v>
      </c>
      <c r="E171" s="8" t="s">
        <v>0</v>
      </c>
      <c r="F171" s="8" t="s">
        <v>0</v>
      </c>
      <c r="G171" s="8" t="s">
        <v>0</v>
      </c>
      <c r="H171" s="5">
        <f t="shared" ref="H171:J173" si="94">H172</f>
        <v>3374754.25</v>
      </c>
      <c r="I171" s="5">
        <f t="shared" si="94"/>
        <v>50623.5</v>
      </c>
      <c r="J171" s="5">
        <f t="shared" si="94"/>
        <v>50623.5</v>
      </c>
      <c r="K171" s="16">
        <f t="shared" si="77"/>
        <v>1</v>
      </c>
      <c r="L171" s="21">
        <f t="shared" si="78"/>
        <v>1.5000647824949032E-2</v>
      </c>
    </row>
    <row r="172" spans="1:12" ht="15" customHeight="1" x14ac:dyDescent="0.2">
      <c r="A172" s="3" t="s">
        <v>23</v>
      </c>
      <c r="B172" s="4" t="s">
        <v>32</v>
      </c>
      <c r="C172" s="4" t="s">
        <v>12</v>
      </c>
      <c r="D172" s="4" t="s">
        <v>149</v>
      </c>
      <c r="E172" s="4" t="s">
        <v>24</v>
      </c>
      <c r="F172" s="6" t="s">
        <v>0</v>
      </c>
      <c r="G172" s="6" t="s">
        <v>0</v>
      </c>
      <c r="H172" s="5">
        <f>H173+H176</f>
        <v>3374754.25</v>
      </c>
      <c r="I172" s="5">
        <f t="shared" si="94"/>
        <v>50623.5</v>
      </c>
      <c r="J172" s="5">
        <f t="shared" si="94"/>
        <v>50623.5</v>
      </c>
      <c r="K172" s="16">
        <f t="shared" si="77"/>
        <v>1</v>
      </c>
      <c r="L172" s="21">
        <f t="shared" si="78"/>
        <v>1.5000647824949032E-2</v>
      </c>
    </row>
    <row r="173" spans="1:12" ht="32.25" customHeight="1" x14ac:dyDescent="0.2">
      <c r="A173" s="7" t="s">
        <v>150</v>
      </c>
      <c r="B173" s="1" t="s">
        <v>32</v>
      </c>
      <c r="C173" s="1" t="s">
        <v>12</v>
      </c>
      <c r="D173" s="1" t="s">
        <v>149</v>
      </c>
      <c r="E173" s="1" t="s">
        <v>24</v>
      </c>
      <c r="F173" s="1" t="s">
        <v>151</v>
      </c>
      <c r="G173" s="8" t="s">
        <v>0</v>
      </c>
      <c r="H173" s="9">
        <f t="shared" si="94"/>
        <v>0</v>
      </c>
      <c r="I173" s="9">
        <f t="shared" si="94"/>
        <v>50623.5</v>
      </c>
      <c r="J173" s="9">
        <f t="shared" si="94"/>
        <v>50623.5</v>
      </c>
      <c r="K173" s="11">
        <f t="shared" si="77"/>
        <v>1</v>
      </c>
      <c r="L173" s="21" t="str">
        <f t="shared" si="78"/>
        <v>-</v>
      </c>
    </row>
    <row r="174" spans="1:12" ht="48.95" customHeight="1" x14ac:dyDescent="0.2">
      <c r="A174" s="7" t="s">
        <v>121</v>
      </c>
      <c r="B174" s="1" t="s">
        <v>32</v>
      </c>
      <c r="C174" s="1" t="s">
        <v>12</v>
      </c>
      <c r="D174" s="1" t="s">
        <v>149</v>
      </c>
      <c r="E174" s="1" t="s">
        <v>24</v>
      </c>
      <c r="F174" s="1" t="s">
        <v>151</v>
      </c>
      <c r="G174" s="1" t="s">
        <v>122</v>
      </c>
      <c r="H174" s="9">
        <f t="shared" ref="H174:J174" si="95">H175</f>
        <v>0</v>
      </c>
      <c r="I174" s="9">
        <f t="shared" si="95"/>
        <v>50623.5</v>
      </c>
      <c r="J174" s="9">
        <f t="shared" si="95"/>
        <v>50623.5</v>
      </c>
      <c r="K174" s="11">
        <f t="shared" si="77"/>
        <v>1</v>
      </c>
      <c r="L174" s="21" t="str">
        <f t="shared" si="78"/>
        <v>-</v>
      </c>
    </row>
    <row r="175" spans="1:12" ht="15" customHeight="1" x14ac:dyDescent="0.2">
      <c r="A175" s="7" t="s">
        <v>123</v>
      </c>
      <c r="B175" s="1" t="s">
        <v>32</v>
      </c>
      <c r="C175" s="1" t="s">
        <v>12</v>
      </c>
      <c r="D175" s="1" t="s">
        <v>149</v>
      </c>
      <c r="E175" s="1" t="s">
        <v>24</v>
      </c>
      <c r="F175" s="1" t="s">
        <v>151</v>
      </c>
      <c r="G175" s="1" t="s">
        <v>124</v>
      </c>
      <c r="H175" s="9">
        <v>0</v>
      </c>
      <c r="I175" s="9">
        <v>50623.5</v>
      </c>
      <c r="J175" s="10">
        <v>50623.5</v>
      </c>
      <c r="K175" s="11">
        <f t="shared" si="77"/>
        <v>1</v>
      </c>
      <c r="L175" s="21" t="str">
        <f t="shared" si="78"/>
        <v>-</v>
      </c>
    </row>
    <row r="176" spans="1:12" ht="32.25" customHeight="1" x14ac:dyDescent="0.2">
      <c r="A176" s="7" t="s">
        <v>304</v>
      </c>
      <c r="B176" s="1" t="s">
        <v>32</v>
      </c>
      <c r="C176" s="1" t="s">
        <v>12</v>
      </c>
      <c r="D176" s="1" t="s">
        <v>149</v>
      </c>
      <c r="E176" s="1" t="s">
        <v>24</v>
      </c>
      <c r="F176" s="1" t="s">
        <v>303</v>
      </c>
      <c r="G176" s="8" t="s">
        <v>0</v>
      </c>
      <c r="H176" s="9">
        <f t="shared" ref="H176:J177" si="96">H177</f>
        <v>3374754.25</v>
      </c>
      <c r="I176" s="9">
        <f t="shared" si="96"/>
        <v>0</v>
      </c>
      <c r="J176" s="9">
        <f t="shared" si="96"/>
        <v>0</v>
      </c>
      <c r="K176" s="11" t="str">
        <f t="shared" ref="K176:K178" si="97">IFERROR(J176/I176,"-")</f>
        <v>-</v>
      </c>
      <c r="L176" s="21">
        <f t="shared" ref="L176:L178" si="98">IFERROR(J176/H176,"-")</f>
        <v>0</v>
      </c>
    </row>
    <row r="177" spans="1:12" ht="48.95" customHeight="1" x14ac:dyDescent="0.2">
      <c r="A177" s="7" t="s">
        <v>121</v>
      </c>
      <c r="B177" s="1" t="s">
        <v>32</v>
      </c>
      <c r="C177" s="1" t="s">
        <v>12</v>
      </c>
      <c r="D177" s="1" t="s">
        <v>149</v>
      </c>
      <c r="E177" s="1" t="s">
        <v>24</v>
      </c>
      <c r="F177" s="1" t="s">
        <v>303</v>
      </c>
      <c r="G177" s="1" t="s">
        <v>122</v>
      </c>
      <c r="H177" s="9">
        <f t="shared" si="96"/>
        <v>3374754.25</v>
      </c>
      <c r="I177" s="9">
        <f t="shared" si="96"/>
        <v>0</v>
      </c>
      <c r="J177" s="9">
        <f t="shared" si="96"/>
        <v>0</v>
      </c>
      <c r="K177" s="11" t="str">
        <f t="shared" si="97"/>
        <v>-</v>
      </c>
      <c r="L177" s="21">
        <f t="shared" si="98"/>
        <v>0</v>
      </c>
    </row>
    <row r="178" spans="1:12" ht="15" customHeight="1" x14ac:dyDescent="0.2">
      <c r="A178" s="7" t="s">
        <v>123</v>
      </c>
      <c r="B178" s="1" t="s">
        <v>32</v>
      </c>
      <c r="C178" s="1" t="s">
        <v>12</v>
      </c>
      <c r="D178" s="1" t="s">
        <v>149</v>
      </c>
      <c r="E178" s="1" t="s">
        <v>24</v>
      </c>
      <c r="F178" s="1" t="s">
        <v>303</v>
      </c>
      <c r="G178" s="1" t="s">
        <v>124</v>
      </c>
      <c r="H178" s="9">
        <v>3374754.25</v>
      </c>
      <c r="I178" s="9">
        <v>0</v>
      </c>
      <c r="J178" s="10">
        <v>0</v>
      </c>
      <c r="K178" s="11" t="str">
        <f t="shared" si="97"/>
        <v>-</v>
      </c>
      <c r="L178" s="21">
        <f t="shared" si="98"/>
        <v>0</v>
      </c>
    </row>
    <row r="179" spans="1:12" ht="96.6" customHeight="1" x14ac:dyDescent="0.2">
      <c r="A179" s="3" t="s">
        <v>152</v>
      </c>
      <c r="B179" s="4" t="s">
        <v>32</v>
      </c>
      <c r="C179" s="4" t="s">
        <v>12</v>
      </c>
      <c r="D179" s="4" t="s">
        <v>153</v>
      </c>
      <c r="E179" s="8" t="s">
        <v>0</v>
      </c>
      <c r="F179" s="8" t="s">
        <v>0</v>
      </c>
      <c r="G179" s="8" t="s">
        <v>0</v>
      </c>
      <c r="H179" s="5">
        <f t="shared" ref="H179:J182" si="99">H180</f>
        <v>0</v>
      </c>
      <c r="I179" s="5">
        <f t="shared" si="99"/>
        <v>890425.53</v>
      </c>
      <c r="J179" s="5">
        <f t="shared" si="99"/>
        <v>416906.4</v>
      </c>
      <c r="K179" s="16">
        <f t="shared" si="77"/>
        <v>0.46821029491371391</v>
      </c>
      <c r="L179" s="21" t="str">
        <f t="shared" si="78"/>
        <v>-</v>
      </c>
    </row>
    <row r="180" spans="1:12" ht="15" customHeight="1" x14ac:dyDescent="0.2">
      <c r="A180" s="3" t="s">
        <v>23</v>
      </c>
      <c r="B180" s="4" t="s">
        <v>32</v>
      </c>
      <c r="C180" s="4" t="s">
        <v>12</v>
      </c>
      <c r="D180" s="4" t="s">
        <v>153</v>
      </c>
      <c r="E180" s="4" t="s">
        <v>24</v>
      </c>
      <c r="F180" s="6" t="s">
        <v>0</v>
      </c>
      <c r="G180" s="6" t="s">
        <v>0</v>
      </c>
      <c r="H180" s="5">
        <f t="shared" si="99"/>
        <v>0</v>
      </c>
      <c r="I180" s="5">
        <f t="shared" si="99"/>
        <v>890425.53</v>
      </c>
      <c r="J180" s="5">
        <f t="shared" si="99"/>
        <v>416906.4</v>
      </c>
      <c r="K180" s="16">
        <f t="shared" si="77"/>
        <v>0.46821029491371391</v>
      </c>
      <c r="L180" s="21" t="str">
        <f t="shared" si="78"/>
        <v>-</v>
      </c>
    </row>
    <row r="181" spans="1:12" ht="32.25" customHeight="1" x14ac:dyDescent="0.2">
      <c r="A181" s="7" t="s">
        <v>154</v>
      </c>
      <c r="B181" s="1" t="s">
        <v>32</v>
      </c>
      <c r="C181" s="1" t="s">
        <v>12</v>
      </c>
      <c r="D181" s="1" t="s">
        <v>153</v>
      </c>
      <c r="E181" s="1" t="s">
        <v>24</v>
      </c>
      <c r="F181" s="1" t="s">
        <v>155</v>
      </c>
      <c r="G181" s="8" t="s">
        <v>0</v>
      </c>
      <c r="H181" s="9">
        <f t="shared" si="99"/>
        <v>0</v>
      </c>
      <c r="I181" s="9">
        <f t="shared" si="99"/>
        <v>890425.53</v>
      </c>
      <c r="J181" s="9">
        <f t="shared" si="99"/>
        <v>416906.4</v>
      </c>
      <c r="K181" s="11">
        <f t="shared" si="77"/>
        <v>0.46821029491371391</v>
      </c>
      <c r="L181" s="21" t="str">
        <f t="shared" si="78"/>
        <v>-</v>
      </c>
    </row>
    <row r="182" spans="1:12" ht="48.95" customHeight="1" x14ac:dyDescent="0.2">
      <c r="A182" s="7" t="s">
        <v>27</v>
      </c>
      <c r="B182" s="1" t="s">
        <v>32</v>
      </c>
      <c r="C182" s="1" t="s">
        <v>12</v>
      </c>
      <c r="D182" s="1" t="s">
        <v>153</v>
      </c>
      <c r="E182" s="1" t="s">
        <v>24</v>
      </c>
      <c r="F182" s="1" t="s">
        <v>155</v>
      </c>
      <c r="G182" s="1" t="s">
        <v>28</v>
      </c>
      <c r="H182" s="9">
        <f t="shared" si="99"/>
        <v>0</v>
      </c>
      <c r="I182" s="9">
        <f t="shared" si="99"/>
        <v>890425.53</v>
      </c>
      <c r="J182" s="9">
        <f t="shared" si="99"/>
        <v>416906.4</v>
      </c>
      <c r="K182" s="11">
        <f t="shared" si="77"/>
        <v>0.46821029491371391</v>
      </c>
      <c r="L182" s="21" t="str">
        <f t="shared" si="78"/>
        <v>-</v>
      </c>
    </row>
    <row r="183" spans="1:12" ht="64.5" customHeight="1" x14ac:dyDescent="0.2">
      <c r="A183" s="7" t="s">
        <v>29</v>
      </c>
      <c r="B183" s="1" t="s">
        <v>32</v>
      </c>
      <c r="C183" s="1" t="s">
        <v>12</v>
      </c>
      <c r="D183" s="1" t="s">
        <v>153</v>
      </c>
      <c r="E183" s="1" t="s">
        <v>24</v>
      </c>
      <c r="F183" s="1" t="s">
        <v>155</v>
      </c>
      <c r="G183" s="1" t="s">
        <v>30</v>
      </c>
      <c r="H183" s="9">
        <v>0</v>
      </c>
      <c r="I183" s="9">
        <v>890425.53</v>
      </c>
      <c r="J183" s="10">
        <v>416906.4</v>
      </c>
      <c r="K183" s="11">
        <f t="shared" si="77"/>
        <v>0.46821029491371391</v>
      </c>
      <c r="L183" s="21" t="str">
        <f t="shared" si="78"/>
        <v>-</v>
      </c>
    </row>
    <row r="184" spans="1:12" ht="64.5" customHeight="1" x14ac:dyDescent="0.2">
      <c r="A184" s="3" t="s">
        <v>156</v>
      </c>
      <c r="B184" s="4" t="s">
        <v>32</v>
      </c>
      <c r="C184" s="4" t="s">
        <v>12</v>
      </c>
      <c r="D184" s="4" t="s">
        <v>157</v>
      </c>
      <c r="E184" s="8" t="s">
        <v>0</v>
      </c>
      <c r="F184" s="8" t="s">
        <v>0</v>
      </c>
      <c r="G184" s="8" t="s">
        <v>0</v>
      </c>
      <c r="H184" s="5">
        <f t="shared" ref="H184:J187" si="100">H185</f>
        <v>0</v>
      </c>
      <c r="I184" s="5">
        <f t="shared" si="100"/>
        <v>11720000</v>
      </c>
      <c r="J184" s="5">
        <f t="shared" si="100"/>
        <v>7920000</v>
      </c>
      <c r="K184" s="16">
        <f t="shared" si="77"/>
        <v>0.67576791808873715</v>
      </c>
      <c r="L184" s="21" t="str">
        <f t="shared" si="78"/>
        <v>-</v>
      </c>
    </row>
    <row r="185" spans="1:12" ht="15" customHeight="1" x14ac:dyDescent="0.2">
      <c r="A185" s="3" t="s">
        <v>23</v>
      </c>
      <c r="B185" s="4" t="s">
        <v>32</v>
      </c>
      <c r="C185" s="4" t="s">
        <v>12</v>
      </c>
      <c r="D185" s="4" t="s">
        <v>157</v>
      </c>
      <c r="E185" s="4" t="s">
        <v>24</v>
      </c>
      <c r="F185" s="6" t="s">
        <v>0</v>
      </c>
      <c r="G185" s="6" t="s">
        <v>0</v>
      </c>
      <c r="H185" s="5">
        <f t="shared" si="100"/>
        <v>0</v>
      </c>
      <c r="I185" s="5">
        <f t="shared" si="100"/>
        <v>11720000</v>
      </c>
      <c r="J185" s="5">
        <f t="shared" si="100"/>
        <v>7920000</v>
      </c>
      <c r="K185" s="16">
        <f t="shared" si="77"/>
        <v>0.67576791808873715</v>
      </c>
      <c r="L185" s="21" t="str">
        <f t="shared" si="78"/>
        <v>-</v>
      </c>
    </row>
    <row r="186" spans="1:12" ht="71.25" customHeight="1" x14ac:dyDescent="0.2">
      <c r="A186" s="7" t="s">
        <v>156</v>
      </c>
      <c r="B186" s="1" t="s">
        <v>32</v>
      </c>
      <c r="C186" s="1" t="s">
        <v>12</v>
      </c>
      <c r="D186" s="1" t="s">
        <v>157</v>
      </c>
      <c r="E186" s="1" t="s">
        <v>24</v>
      </c>
      <c r="F186" s="1" t="s">
        <v>158</v>
      </c>
      <c r="G186" s="8" t="s">
        <v>0</v>
      </c>
      <c r="H186" s="9">
        <f t="shared" si="100"/>
        <v>0</v>
      </c>
      <c r="I186" s="9">
        <f t="shared" si="100"/>
        <v>11720000</v>
      </c>
      <c r="J186" s="9">
        <f t="shared" si="100"/>
        <v>7920000</v>
      </c>
      <c r="K186" s="11">
        <f t="shared" si="77"/>
        <v>0.67576791808873715</v>
      </c>
      <c r="L186" s="21" t="str">
        <f t="shared" si="78"/>
        <v>-</v>
      </c>
    </row>
    <row r="187" spans="1:12" ht="48.95" customHeight="1" x14ac:dyDescent="0.2">
      <c r="A187" s="7" t="s">
        <v>27</v>
      </c>
      <c r="B187" s="1" t="s">
        <v>32</v>
      </c>
      <c r="C187" s="1" t="s">
        <v>12</v>
      </c>
      <c r="D187" s="1" t="s">
        <v>157</v>
      </c>
      <c r="E187" s="1" t="s">
        <v>24</v>
      </c>
      <c r="F187" s="1" t="s">
        <v>158</v>
      </c>
      <c r="G187" s="1" t="s">
        <v>28</v>
      </c>
      <c r="H187" s="9">
        <f t="shared" si="100"/>
        <v>0</v>
      </c>
      <c r="I187" s="9">
        <f t="shared" si="100"/>
        <v>11720000</v>
      </c>
      <c r="J187" s="9">
        <f t="shared" si="100"/>
        <v>7920000</v>
      </c>
      <c r="K187" s="11">
        <f t="shared" si="77"/>
        <v>0.67576791808873715</v>
      </c>
      <c r="L187" s="21" t="str">
        <f t="shared" si="78"/>
        <v>-</v>
      </c>
    </row>
    <row r="188" spans="1:12" ht="64.5" customHeight="1" x14ac:dyDescent="0.2">
      <c r="A188" s="7" t="s">
        <v>29</v>
      </c>
      <c r="B188" s="1" t="s">
        <v>32</v>
      </c>
      <c r="C188" s="1" t="s">
        <v>12</v>
      </c>
      <c r="D188" s="1" t="s">
        <v>157</v>
      </c>
      <c r="E188" s="1" t="s">
        <v>24</v>
      </c>
      <c r="F188" s="1" t="s">
        <v>158</v>
      </c>
      <c r="G188" s="1" t="s">
        <v>30</v>
      </c>
      <c r="H188" s="9">
        <v>0</v>
      </c>
      <c r="I188" s="9">
        <v>11720000</v>
      </c>
      <c r="J188" s="10">
        <v>7920000</v>
      </c>
      <c r="K188" s="11">
        <f t="shared" si="77"/>
        <v>0.67576791808873715</v>
      </c>
      <c r="L188" s="21" t="str">
        <f t="shared" si="78"/>
        <v>-</v>
      </c>
    </row>
    <row r="189" spans="1:12" ht="144.4" customHeight="1" x14ac:dyDescent="0.2">
      <c r="A189" s="3" t="s">
        <v>159</v>
      </c>
      <c r="B189" s="4" t="s">
        <v>32</v>
      </c>
      <c r="C189" s="4" t="s">
        <v>13</v>
      </c>
      <c r="D189" s="4" t="s">
        <v>0</v>
      </c>
      <c r="E189" s="8" t="s">
        <v>0</v>
      </c>
      <c r="F189" s="8" t="s">
        <v>0</v>
      </c>
      <c r="G189" s="8" t="s">
        <v>0</v>
      </c>
      <c r="H189" s="5">
        <f>H190+H225+H236+H241+H253+H258+H268+H263</f>
        <v>123611274.33999999</v>
      </c>
      <c r="I189" s="5">
        <f>I190+I225+I236+I241+I253+I258+I268</f>
        <v>236986041.10999998</v>
      </c>
      <c r="J189" s="5">
        <f>J190+J225+J236+J241+J253+J258+J268</f>
        <v>159687018.07999998</v>
      </c>
      <c r="K189" s="16">
        <f t="shared" si="77"/>
        <v>0.67382457351519409</v>
      </c>
      <c r="L189" s="21">
        <f t="shared" si="78"/>
        <v>1.2918483280155462</v>
      </c>
    </row>
    <row r="190" spans="1:12" ht="80.099999999999994" customHeight="1" x14ac:dyDescent="0.2">
      <c r="A190" s="3" t="s">
        <v>160</v>
      </c>
      <c r="B190" s="4" t="s">
        <v>32</v>
      </c>
      <c r="C190" s="4" t="s">
        <v>13</v>
      </c>
      <c r="D190" s="4" t="s">
        <v>161</v>
      </c>
      <c r="E190" s="8" t="s">
        <v>0</v>
      </c>
      <c r="F190" s="8" t="s">
        <v>0</v>
      </c>
      <c r="G190" s="8" t="s">
        <v>0</v>
      </c>
      <c r="H190" s="5">
        <f t="shared" ref="H190:J190" si="101">H191</f>
        <v>107796741.19</v>
      </c>
      <c r="I190" s="5">
        <f t="shared" si="101"/>
        <v>185133410.68999997</v>
      </c>
      <c r="J190" s="5">
        <f t="shared" si="101"/>
        <v>125278128.31999999</v>
      </c>
      <c r="K190" s="16">
        <f t="shared" si="77"/>
        <v>0.67669108375999321</v>
      </c>
      <c r="L190" s="21">
        <f t="shared" si="78"/>
        <v>1.1621699036261932</v>
      </c>
    </row>
    <row r="191" spans="1:12" ht="15" customHeight="1" x14ac:dyDescent="0.2">
      <c r="A191" s="3" t="s">
        <v>23</v>
      </c>
      <c r="B191" s="4" t="s">
        <v>32</v>
      </c>
      <c r="C191" s="4" t="s">
        <v>13</v>
      </c>
      <c r="D191" s="4" t="s">
        <v>161</v>
      </c>
      <c r="E191" s="4" t="s">
        <v>24</v>
      </c>
      <c r="F191" s="6" t="s">
        <v>0</v>
      </c>
      <c r="G191" s="6" t="s">
        <v>0</v>
      </c>
      <c r="H191" s="5">
        <f t="shared" ref="H191" si="102">H192+H195+H198+H201+H204+H207+H213+H216+H219+H222+H210</f>
        <v>107796741.19</v>
      </c>
      <c r="I191" s="5">
        <f t="shared" ref="I191:J191" si="103">I192+I195+I198+I201+I204+I207+I213+I216+I219+I222+I210</f>
        <v>185133410.68999997</v>
      </c>
      <c r="J191" s="5">
        <f t="shared" si="103"/>
        <v>125278128.31999999</v>
      </c>
      <c r="K191" s="16">
        <f t="shared" si="77"/>
        <v>0.67669108375999321</v>
      </c>
      <c r="L191" s="21">
        <f t="shared" si="78"/>
        <v>1.1621699036261932</v>
      </c>
    </row>
    <row r="192" spans="1:12" ht="159.94999999999999" customHeight="1" x14ac:dyDescent="0.2">
      <c r="A192" s="7" t="s">
        <v>162</v>
      </c>
      <c r="B192" s="1" t="s">
        <v>32</v>
      </c>
      <c r="C192" s="1" t="s">
        <v>13</v>
      </c>
      <c r="D192" s="1" t="s">
        <v>161</v>
      </c>
      <c r="E192" s="1" t="s">
        <v>24</v>
      </c>
      <c r="F192" s="1" t="s">
        <v>163</v>
      </c>
      <c r="G192" s="8" t="s">
        <v>0</v>
      </c>
      <c r="H192" s="9">
        <f t="shared" ref="H192:J193" si="104">H193</f>
        <v>32596002</v>
      </c>
      <c r="I192" s="9">
        <f t="shared" si="104"/>
        <v>58930028</v>
      </c>
      <c r="J192" s="9">
        <f t="shared" si="104"/>
        <v>40070338</v>
      </c>
      <c r="K192" s="11">
        <f t="shared" si="77"/>
        <v>0.67996468625468831</v>
      </c>
      <c r="L192" s="21">
        <f t="shared" si="78"/>
        <v>1.229302231604968</v>
      </c>
    </row>
    <row r="193" spans="1:12" ht="64.5" customHeight="1" x14ac:dyDescent="0.2">
      <c r="A193" s="7" t="s">
        <v>68</v>
      </c>
      <c r="B193" s="1" t="s">
        <v>32</v>
      </c>
      <c r="C193" s="1" t="s">
        <v>13</v>
      </c>
      <c r="D193" s="1" t="s">
        <v>161</v>
      </c>
      <c r="E193" s="1" t="s">
        <v>24</v>
      </c>
      <c r="F193" s="1" t="s">
        <v>163</v>
      </c>
      <c r="G193" s="1" t="s">
        <v>69</v>
      </c>
      <c r="H193" s="9">
        <f t="shared" si="104"/>
        <v>32596002</v>
      </c>
      <c r="I193" s="9">
        <f t="shared" si="104"/>
        <v>58930028</v>
      </c>
      <c r="J193" s="9">
        <f t="shared" si="104"/>
        <v>40070338</v>
      </c>
      <c r="K193" s="11">
        <f t="shared" si="77"/>
        <v>0.67996468625468831</v>
      </c>
      <c r="L193" s="21">
        <f t="shared" si="78"/>
        <v>1.229302231604968</v>
      </c>
    </row>
    <row r="194" spans="1:12" ht="32.25" customHeight="1" x14ac:dyDescent="0.2">
      <c r="A194" s="7" t="s">
        <v>70</v>
      </c>
      <c r="B194" s="1" t="s">
        <v>32</v>
      </c>
      <c r="C194" s="1" t="s">
        <v>13</v>
      </c>
      <c r="D194" s="1" t="s">
        <v>161</v>
      </c>
      <c r="E194" s="1" t="s">
        <v>24</v>
      </c>
      <c r="F194" s="1" t="s">
        <v>163</v>
      </c>
      <c r="G194" s="1" t="s">
        <v>71</v>
      </c>
      <c r="H194" s="9">
        <v>32596002</v>
      </c>
      <c r="I194" s="9">
        <v>58930028</v>
      </c>
      <c r="J194" s="10">
        <v>40070338</v>
      </c>
      <c r="K194" s="11">
        <f t="shared" si="77"/>
        <v>0.67996468625468831</v>
      </c>
      <c r="L194" s="21">
        <f t="shared" si="78"/>
        <v>1.229302231604968</v>
      </c>
    </row>
    <row r="195" spans="1:12" ht="409.6" customHeight="1" x14ac:dyDescent="0.2">
      <c r="A195" s="7" t="s">
        <v>164</v>
      </c>
      <c r="B195" s="1" t="s">
        <v>32</v>
      </c>
      <c r="C195" s="1" t="s">
        <v>13</v>
      </c>
      <c r="D195" s="1" t="s">
        <v>161</v>
      </c>
      <c r="E195" s="1" t="s">
        <v>24</v>
      </c>
      <c r="F195" s="1" t="s">
        <v>165</v>
      </c>
      <c r="G195" s="8" t="s">
        <v>0</v>
      </c>
      <c r="H195" s="9">
        <f t="shared" ref="H195:J196" si="105">H196</f>
        <v>28607984</v>
      </c>
      <c r="I195" s="9">
        <f t="shared" si="105"/>
        <v>49137451</v>
      </c>
      <c r="J195" s="9">
        <f t="shared" si="105"/>
        <v>33535250</v>
      </c>
      <c r="K195" s="11">
        <f t="shared" si="77"/>
        <v>0.68247842160147865</v>
      </c>
      <c r="L195" s="21">
        <f t="shared" si="78"/>
        <v>1.1722339469988519</v>
      </c>
    </row>
    <row r="196" spans="1:12" ht="64.5" customHeight="1" x14ac:dyDescent="0.2">
      <c r="A196" s="7" t="s">
        <v>68</v>
      </c>
      <c r="B196" s="1" t="s">
        <v>32</v>
      </c>
      <c r="C196" s="1" t="s">
        <v>13</v>
      </c>
      <c r="D196" s="1" t="s">
        <v>161</v>
      </c>
      <c r="E196" s="1" t="s">
        <v>24</v>
      </c>
      <c r="F196" s="1" t="s">
        <v>165</v>
      </c>
      <c r="G196" s="1" t="s">
        <v>69</v>
      </c>
      <c r="H196" s="9">
        <f t="shared" si="105"/>
        <v>28607984</v>
      </c>
      <c r="I196" s="9">
        <f t="shared" si="105"/>
        <v>49137451</v>
      </c>
      <c r="J196" s="9">
        <f t="shared" si="105"/>
        <v>33535250</v>
      </c>
      <c r="K196" s="11">
        <f t="shared" si="77"/>
        <v>0.68247842160147865</v>
      </c>
      <c r="L196" s="21">
        <f t="shared" si="78"/>
        <v>1.1722339469988519</v>
      </c>
    </row>
    <row r="197" spans="1:12" ht="32.25" customHeight="1" x14ac:dyDescent="0.2">
      <c r="A197" s="7" t="s">
        <v>70</v>
      </c>
      <c r="B197" s="1" t="s">
        <v>32</v>
      </c>
      <c r="C197" s="1" t="s">
        <v>13</v>
      </c>
      <c r="D197" s="1" t="s">
        <v>161</v>
      </c>
      <c r="E197" s="1" t="s">
        <v>24</v>
      </c>
      <c r="F197" s="1" t="s">
        <v>165</v>
      </c>
      <c r="G197" s="1" t="s">
        <v>71</v>
      </c>
      <c r="H197" s="9">
        <v>28607984</v>
      </c>
      <c r="I197" s="9">
        <v>49137451</v>
      </c>
      <c r="J197" s="10">
        <v>33535250</v>
      </c>
      <c r="K197" s="11">
        <f t="shared" si="77"/>
        <v>0.68247842160147865</v>
      </c>
      <c r="L197" s="21">
        <f t="shared" si="78"/>
        <v>1.1722339469988519</v>
      </c>
    </row>
    <row r="198" spans="1:12" ht="176.45" customHeight="1" x14ac:dyDescent="0.2">
      <c r="A198" s="7" t="s">
        <v>166</v>
      </c>
      <c r="B198" s="1" t="s">
        <v>32</v>
      </c>
      <c r="C198" s="1" t="s">
        <v>13</v>
      </c>
      <c r="D198" s="1" t="s">
        <v>161</v>
      </c>
      <c r="E198" s="1" t="s">
        <v>24</v>
      </c>
      <c r="F198" s="1" t="s">
        <v>167</v>
      </c>
      <c r="G198" s="8" t="s">
        <v>0</v>
      </c>
      <c r="H198" s="9">
        <f t="shared" ref="H198:J199" si="106">H199</f>
        <v>12600</v>
      </c>
      <c r="I198" s="9">
        <f t="shared" si="106"/>
        <v>16800</v>
      </c>
      <c r="J198" s="9">
        <f t="shared" si="106"/>
        <v>12600</v>
      </c>
      <c r="K198" s="11">
        <f t="shared" si="77"/>
        <v>0.75</v>
      </c>
      <c r="L198" s="21">
        <f t="shared" si="78"/>
        <v>1</v>
      </c>
    </row>
    <row r="199" spans="1:12" ht="32.25" customHeight="1" x14ac:dyDescent="0.2">
      <c r="A199" s="7" t="s">
        <v>168</v>
      </c>
      <c r="B199" s="1" t="s">
        <v>32</v>
      </c>
      <c r="C199" s="1" t="s">
        <v>13</v>
      </c>
      <c r="D199" s="1" t="s">
        <v>161</v>
      </c>
      <c r="E199" s="1" t="s">
        <v>24</v>
      </c>
      <c r="F199" s="1" t="s">
        <v>167</v>
      </c>
      <c r="G199" s="1" t="s">
        <v>169</v>
      </c>
      <c r="H199" s="9">
        <f t="shared" si="106"/>
        <v>12600</v>
      </c>
      <c r="I199" s="9">
        <f t="shared" si="106"/>
        <v>16800</v>
      </c>
      <c r="J199" s="9">
        <f t="shared" si="106"/>
        <v>12600</v>
      </c>
      <c r="K199" s="11">
        <f t="shared" si="77"/>
        <v>0.75</v>
      </c>
      <c r="L199" s="21">
        <f t="shared" si="78"/>
        <v>1</v>
      </c>
    </row>
    <row r="200" spans="1:12" ht="48.95" customHeight="1" x14ac:dyDescent="0.2">
      <c r="A200" s="7" t="s">
        <v>170</v>
      </c>
      <c r="B200" s="1" t="s">
        <v>32</v>
      </c>
      <c r="C200" s="1" t="s">
        <v>13</v>
      </c>
      <c r="D200" s="1" t="s">
        <v>161</v>
      </c>
      <c r="E200" s="1" t="s">
        <v>24</v>
      </c>
      <c r="F200" s="1" t="s">
        <v>167</v>
      </c>
      <c r="G200" s="1" t="s">
        <v>171</v>
      </c>
      <c r="H200" s="9">
        <v>12600</v>
      </c>
      <c r="I200" s="9">
        <v>16800</v>
      </c>
      <c r="J200" s="10">
        <v>12600</v>
      </c>
      <c r="K200" s="11">
        <f t="shared" si="77"/>
        <v>0.75</v>
      </c>
      <c r="L200" s="21">
        <f t="shared" si="78"/>
        <v>1</v>
      </c>
    </row>
    <row r="201" spans="1:12" ht="96.6" customHeight="1" x14ac:dyDescent="0.2">
      <c r="A201" s="7" t="s">
        <v>172</v>
      </c>
      <c r="B201" s="1" t="s">
        <v>32</v>
      </c>
      <c r="C201" s="1" t="s">
        <v>13</v>
      </c>
      <c r="D201" s="1" t="s">
        <v>161</v>
      </c>
      <c r="E201" s="1" t="s">
        <v>24</v>
      </c>
      <c r="F201" s="1" t="s">
        <v>173</v>
      </c>
      <c r="G201" s="8" t="s">
        <v>0</v>
      </c>
      <c r="H201" s="9">
        <f t="shared" ref="H201:J202" si="107">H202</f>
        <v>900742.9</v>
      </c>
      <c r="I201" s="9">
        <f t="shared" si="107"/>
        <v>1348307</v>
      </c>
      <c r="J201" s="9">
        <f t="shared" si="107"/>
        <v>1007775.6</v>
      </c>
      <c r="K201" s="11">
        <f>IFERROR(J201/I201,"-")</f>
        <v>0.74743778679484718</v>
      </c>
      <c r="L201" s="21">
        <f t="shared" si="78"/>
        <v>1.1188271370221181</v>
      </c>
    </row>
    <row r="202" spans="1:12" ht="32.25" customHeight="1" x14ac:dyDescent="0.2">
      <c r="A202" s="7" t="s">
        <v>168</v>
      </c>
      <c r="B202" s="1" t="s">
        <v>32</v>
      </c>
      <c r="C202" s="1" t="s">
        <v>13</v>
      </c>
      <c r="D202" s="1" t="s">
        <v>161</v>
      </c>
      <c r="E202" s="1" t="s">
        <v>24</v>
      </c>
      <c r="F202" s="1" t="s">
        <v>173</v>
      </c>
      <c r="G202" s="1" t="s">
        <v>169</v>
      </c>
      <c r="H202" s="9">
        <f t="shared" si="107"/>
        <v>900742.9</v>
      </c>
      <c r="I202" s="9">
        <f t="shared" si="107"/>
        <v>1348307</v>
      </c>
      <c r="J202" s="9">
        <f t="shared" si="107"/>
        <v>1007775.6</v>
      </c>
      <c r="K202" s="11">
        <f>IFERROR(J202/I202,"-")</f>
        <v>0.74743778679484718</v>
      </c>
      <c r="L202" s="21">
        <f t="shared" si="78"/>
        <v>1.1188271370221181</v>
      </c>
    </row>
    <row r="203" spans="1:12" ht="48.95" customHeight="1" x14ac:dyDescent="0.2">
      <c r="A203" s="7" t="s">
        <v>170</v>
      </c>
      <c r="B203" s="1" t="s">
        <v>32</v>
      </c>
      <c r="C203" s="1" t="s">
        <v>13</v>
      </c>
      <c r="D203" s="1" t="s">
        <v>161</v>
      </c>
      <c r="E203" s="1" t="s">
        <v>24</v>
      </c>
      <c r="F203" s="1" t="s">
        <v>173</v>
      </c>
      <c r="G203" s="1" t="s">
        <v>171</v>
      </c>
      <c r="H203" s="9">
        <v>900742.9</v>
      </c>
      <c r="I203" s="9">
        <v>1348307</v>
      </c>
      <c r="J203" s="10">
        <v>1007775.6</v>
      </c>
      <c r="K203" s="11">
        <f t="shared" si="77"/>
        <v>0.74743778679484718</v>
      </c>
      <c r="L203" s="21">
        <f t="shared" si="78"/>
        <v>1.1188271370221181</v>
      </c>
    </row>
    <row r="204" spans="1:12" ht="96.6" customHeight="1" x14ac:dyDescent="0.2">
      <c r="A204" s="7" t="s">
        <v>174</v>
      </c>
      <c r="B204" s="1" t="s">
        <v>32</v>
      </c>
      <c r="C204" s="1" t="s">
        <v>13</v>
      </c>
      <c r="D204" s="1" t="s">
        <v>161</v>
      </c>
      <c r="E204" s="1" t="s">
        <v>24</v>
      </c>
      <c r="F204" s="1" t="s">
        <v>175</v>
      </c>
      <c r="G204" s="8" t="s">
        <v>0</v>
      </c>
      <c r="H204" s="9">
        <f t="shared" ref="H204:J205" si="108">H205</f>
        <v>3648337.16</v>
      </c>
      <c r="I204" s="9">
        <f t="shared" si="108"/>
        <v>4999680</v>
      </c>
      <c r="J204" s="9">
        <f t="shared" si="108"/>
        <v>3808350</v>
      </c>
      <c r="K204" s="11">
        <f t="shared" si="77"/>
        <v>0.76171875</v>
      </c>
      <c r="L204" s="21">
        <f t="shared" si="78"/>
        <v>1.0438591152578671</v>
      </c>
    </row>
    <row r="205" spans="1:12" ht="64.5" customHeight="1" x14ac:dyDescent="0.2">
      <c r="A205" s="7" t="s">
        <v>68</v>
      </c>
      <c r="B205" s="1" t="s">
        <v>32</v>
      </c>
      <c r="C205" s="1" t="s">
        <v>13</v>
      </c>
      <c r="D205" s="1" t="s">
        <v>161</v>
      </c>
      <c r="E205" s="1" t="s">
        <v>24</v>
      </c>
      <c r="F205" s="1" t="s">
        <v>175</v>
      </c>
      <c r="G205" s="1" t="s">
        <v>69</v>
      </c>
      <c r="H205" s="9">
        <f t="shared" si="108"/>
        <v>3648337.16</v>
      </c>
      <c r="I205" s="9">
        <f t="shared" si="108"/>
        <v>4999680</v>
      </c>
      <c r="J205" s="9">
        <f t="shared" si="108"/>
        <v>3808350</v>
      </c>
      <c r="K205" s="11">
        <f t="shared" si="77"/>
        <v>0.76171875</v>
      </c>
      <c r="L205" s="21">
        <f t="shared" si="78"/>
        <v>1.0438591152578671</v>
      </c>
    </row>
    <row r="206" spans="1:12" ht="32.25" customHeight="1" x14ac:dyDescent="0.2">
      <c r="A206" s="7" t="s">
        <v>70</v>
      </c>
      <c r="B206" s="1" t="s">
        <v>32</v>
      </c>
      <c r="C206" s="1" t="s">
        <v>13</v>
      </c>
      <c r="D206" s="1" t="s">
        <v>161</v>
      </c>
      <c r="E206" s="1" t="s">
        <v>24</v>
      </c>
      <c r="F206" s="1" t="s">
        <v>175</v>
      </c>
      <c r="G206" s="1" t="s">
        <v>71</v>
      </c>
      <c r="H206" s="9">
        <v>3648337.16</v>
      </c>
      <c r="I206" s="9">
        <v>4999680</v>
      </c>
      <c r="J206" s="10">
        <v>3808350</v>
      </c>
      <c r="K206" s="11">
        <f t="shared" si="77"/>
        <v>0.76171875</v>
      </c>
      <c r="L206" s="21">
        <f t="shared" si="78"/>
        <v>1.0438591152578671</v>
      </c>
    </row>
    <row r="207" spans="1:12" ht="32.25" customHeight="1" x14ac:dyDescent="0.2">
      <c r="A207" s="7" t="s">
        <v>176</v>
      </c>
      <c r="B207" s="1" t="s">
        <v>32</v>
      </c>
      <c r="C207" s="1" t="s">
        <v>13</v>
      </c>
      <c r="D207" s="1" t="s">
        <v>161</v>
      </c>
      <c r="E207" s="1" t="s">
        <v>24</v>
      </c>
      <c r="F207" s="1" t="s">
        <v>177</v>
      </c>
      <c r="G207" s="8" t="s">
        <v>0</v>
      </c>
      <c r="H207" s="9">
        <f t="shared" ref="H207:J208" si="109">H208</f>
        <v>8947053.9800000004</v>
      </c>
      <c r="I207" s="9">
        <f t="shared" si="109"/>
        <v>13281955.82</v>
      </c>
      <c r="J207" s="9">
        <f t="shared" si="109"/>
        <v>9672823.2599999998</v>
      </c>
      <c r="K207" s="11">
        <f t="shared" si="77"/>
        <v>0.72826798937507675</v>
      </c>
      <c r="L207" s="21">
        <f t="shared" si="78"/>
        <v>1.0811182408893882</v>
      </c>
    </row>
    <row r="208" spans="1:12" ht="64.5" customHeight="1" x14ac:dyDescent="0.2">
      <c r="A208" s="7" t="s">
        <v>68</v>
      </c>
      <c r="B208" s="1" t="s">
        <v>32</v>
      </c>
      <c r="C208" s="1" t="s">
        <v>13</v>
      </c>
      <c r="D208" s="1" t="s">
        <v>161</v>
      </c>
      <c r="E208" s="1" t="s">
        <v>24</v>
      </c>
      <c r="F208" s="1" t="s">
        <v>177</v>
      </c>
      <c r="G208" s="1" t="s">
        <v>69</v>
      </c>
      <c r="H208" s="9">
        <f t="shared" si="109"/>
        <v>8947053.9800000004</v>
      </c>
      <c r="I208" s="9">
        <f t="shared" si="109"/>
        <v>13281955.82</v>
      </c>
      <c r="J208" s="9">
        <f t="shared" si="109"/>
        <v>9672823.2599999998</v>
      </c>
      <c r="K208" s="11">
        <f t="shared" si="77"/>
        <v>0.72826798937507675</v>
      </c>
      <c r="L208" s="21">
        <f t="shared" si="78"/>
        <v>1.0811182408893882</v>
      </c>
    </row>
    <row r="209" spans="1:12" ht="32.25" customHeight="1" x14ac:dyDescent="0.2">
      <c r="A209" s="7" t="s">
        <v>70</v>
      </c>
      <c r="B209" s="1" t="s">
        <v>32</v>
      </c>
      <c r="C209" s="1" t="s">
        <v>13</v>
      </c>
      <c r="D209" s="1" t="s">
        <v>161</v>
      </c>
      <c r="E209" s="1" t="s">
        <v>24</v>
      </c>
      <c r="F209" s="1" t="s">
        <v>177</v>
      </c>
      <c r="G209" s="1" t="s">
        <v>71</v>
      </c>
      <c r="H209" s="9">
        <v>8947053.9800000004</v>
      </c>
      <c r="I209" s="9">
        <v>13281955.82</v>
      </c>
      <c r="J209" s="10">
        <v>9672823.2599999998</v>
      </c>
      <c r="K209" s="11">
        <f t="shared" ref="K209:K281" si="110">IFERROR(J209/I209,"-")</f>
        <v>0.72826798937507675</v>
      </c>
      <c r="L209" s="21">
        <f t="shared" si="78"/>
        <v>1.0811182408893882</v>
      </c>
    </row>
    <row r="210" spans="1:12" ht="15.2" customHeight="1" x14ac:dyDescent="0.2">
      <c r="A210" s="7" t="s">
        <v>178</v>
      </c>
      <c r="B210" s="1" t="s">
        <v>32</v>
      </c>
      <c r="C210" s="1" t="s">
        <v>13</v>
      </c>
      <c r="D210" s="1" t="s">
        <v>161</v>
      </c>
      <c r="E210" s="1" t="s">
        <v>24</v>
      </c>
      <c r="F210" s="1" t="s">
        <v>179</v>
      </c>
      <c r="G210" s="8" t="s">
        <v>0</v>
      </c>
      <c r="H210" s="9">
        <f t="shared" ref="H210:J211" si="111">H211</f>
        <v>15207484.789999999</v>
      </c>
      <c r="I210" s="9">
        <f t="shared" si="111"/>
        <v>24021935.699999999</v>
      </c>
      <c r="J210" s="9">
        <f t="shared" si="111"/>
        <v>15723658.789999999</v>
      </c>
      <c r="K210" s="11">
        <f t="shared" si="110"/>
        <v>0.65455419523081981</v>
      </c>
      <c r="L210" s="21">
        <f t="shared" si="78"/>
        <v>1.0339421020062056</v>
      </c>
    </row>
    <row r="211" spans="1:12" ht="64.5" customHeight="1" x14ac:dyDescent="0.2">
      <c r="A211" s="7" t="s">
        <v>68</v>
      </c>
      <c r="B211" s="1" t="s">
        <v>32</v>
      </c>
      <c r="C211" s="1" t="s">
        <v>13</v>
      </c>
      <c r="D211" s="1" t="s">
        <v>161</v>
      </c>
      <c r="E211" s="1" t="s">
        <v>24</v>
      </c>
      <c r="F211" s="1" t="s">
        <v>179</v>
      </c>
      <c r="G211" s="1" t="s">
        <v>69</v>
      </c>
      <c r="H211" s="9">
        <f t="shared" si="111"/>
        <v>15207484.789999999</v>
      </c>
      <c r="I211" s="9">
        <f t="shared" si="111"/>
        <v>24021935.699999999</v>
      </c>
      <c r="J211" s="9">
        <f t="shared" si="111"/>
        <v>15723658.789999999</v>
      </c>
      <c r="K211" s="11">
        <f t="shared" si="110"/>
        <v>0.65455419523081981</v>
      </c>
      <c r="L211" s="21">
        <f t="shared" si="78"/>
        <v>1.0339421020062056</v>
      </c>
    </row>
    <row r="212" spans="1:12" ht="32.25" customHeight="1" x14ac:dyDescent="0.2">
      <c r="A212" s="7" t="s">
        <v>70</v>
      </c>
      <c r="B212" s="1" t="s">
        <v>32</v>
      </c>
      <c r="C212" s="1" t="s">
        <v>13</v>
      </c>
      <c r="D212" s="1" t="s">
        <v>161</v>
      </c>
      <c r="E212" s="1" t="s">
        <v>24</v>
      </c>
      <c r="F212" s="1" t="s">
        <v>179</v>
      </c>
      <c r="G212" s="1" t="s">
        <v>71</v>
      </c>
      <c r="H212" s="9">
        <v>15207484.789999999</v>
      </c>
      <c r="I212" s="9">
        <v>24021935.699999999</v>
      </c>
      <c r="J212" s="10">
        <v>15723658.789999999</v>
      </c>
      <c r="K212" s="11">
        <f t="shared" si="110"/>
        <v>0.65455419523081981</v>
      </c>
      <c r="L212" s="21">
        <f t="shared" si="78"/>
        <v>1.0339421020062056</v>
      </c>
    </row>
    <row r="213" spans="1:12" ht="32.25" customHeight="1" x14ac:dyDescent="0.2">
      <c r="A213" s="7" t="s">
        <v>180</v>
      </c>
      <c r="B213" s="1" t="s">
        <v>32</v>
      </c>
      <c r="C213" s="1" t="s">
        <v>13</v>
      </c>
      <c r="D213" s="1" t="s">
        <v>161</v>
      </c>
      <c r="E213" s="1" t="s">
        <v>24</v>
      </c>
      <c r="F213" s="1" t="s">
        <v>181</v>
      </c>
      <c r="G213" s="8" t="s">
        <v>0</v>
      </c>
      <c r="H213" s="9">
        <f t="shared" ref="H213:J214" si="112">H214</f>
        <v>14874058.609999999</v>
      </c>
      <c r="I213" s="9">
        <f t="shared" si="112"/>
        <v>26929196.789999999</v>
      </c>
      <c r="J213" s="9">
        <f t="shared" si="112"/>
        <v>18053037.77</v>
      </c>
      <c r="K213" s="11">
        <f t="shared" si="110"/>
        <v>0.67038901719875621</v>
      </c>
      <c r="L213" s="21">
        <f t="shared" si="78"/>
        <v>1.2137264107499708</v>
      </c>
    </row>
    <row r="214" spans="1:12" ht="64.5" customHeight="1" x14ac:dyDescent="0.2">
      <c r="A214" s="7" t="s">
        <v>68</v>
      </c>
      <c r="B214" s="1" t="s">
        <v>32</v>
      </c>
      <c r="C214" s="1" t="s">
        <v>13</v>
      </c>
      <c r="D214" s="1" t="s">
        <v>161</v>
      </c>
      <c r="E214" s="1" t="s">
        <v>24</v>
      </c>
      <c r="F214" s="1" t="s">
        <v>181</v>
      </c>
      <c r="G214" s="1" t="s">
        <v>69</v>
      </c>
      <c r="H214" s="9">
        <f t="shared" si="112"/>
        <v>14874058.609999999</v>
      </c>
      <c r="I214" s="9">
        <f t="shared" si="112"/>
        <v>26929196.789999999</v>
      </c>
      <c r="J214" s="9">
        <f t="shared" si="112"/>
        <v>18053037.77</v>
      </c>
      <c r="K214" s="11">
        <f t="shared" si="110"/>
        <v>0.67038901719875621</v>
      </c>
      <c r="L214" s="21">
        <f t="shared" ref="L214:L291" si="113">IFERROR(J214/H214,"-")</f>
        <v>1.2137264107499708</v>
      </c>
    </row>
    <row r="215" spans="1:12" ht="32.25" customHeight="1" x14ac:dyDescent="0.2">
      <c r="A215" s="7" t="s">
        <v>70</v>
      </c>
      <c r="B215" s="1" t="s">
        <v>32</v>
      </c>
      <c r="C215" s="1" t="s">
        <v>13</v>
      </c>
      <c r="D215" s="1" t="s">
        <v>161</v>
      </c>
      <c r="E215" s="1" t="s">
        <v>24</v>
      </c>
      <c r="F215" s="1" t="s">
        <v>181</v>
      </c>
      <c r="G215" s="1" t="s">
        <v>71</v>
      </c>
      <c r="H215" s="9">
        <v>14874058.609999999</v>
      </c>
      <c r="I215" s="9">
        <v>26929196.789999999</v>
      </c>
      <c r="J215" s="10">
        <v>18053037.77</v>
      </c>
      <c r="K215" s="11">
        <f t="shared" si="110"/>
        <v>0.67038901719875621</v>
      </c>
      <c r="L215" s="21">
        <f t="shared" si="113"/>
        <v>1.2137264107499708</v>
      </c>
    </row>
    <row r="216" spans="1:12" ht="96.6" customHeight="1" x14ac:dyDescent="0.2">
      <c r="A216" s="7" t="s">
        <v>182</v>
      </c>
      <c r="B216" s="1" t="s">
        <v>32</v>
      </c>
      <c r="C216" s="1" t="s">
        <v>13</v>
      </c>
      <c r="D216" s="1" t="s">
        <v>161</v>
      </c>
      <c r="E216" s="1" t="s">
        <v>24</v>
      </c>
      <c r="F216" s="1" t="s">
        <v>183</v>
      </c>
      <c r="G216" s="8" t="s">
        <v>0</v>
      </c>
      <c r="H216" s="9">
        <f t="shared" ref="H216:J217" si="114">H217</f>
        <v>2827921.12</v>
      </c>
      <c r="I216" s="9">
        <f t="shared" si="114"/>
        <v>6223106.3799999999</v>
      </c>
      <c r="J216" s="9">
        <f t="shared" si="114"/>
        <v>3166071.5</v>
      </c>
      <c r="K216" s="11">
        <f t="shared" si="110"/>
        <v>0.50876062639314867</v>
      </c>
      <c r="L216" s="21">
        <f t="shared" si="113"/>
        <v>1.1195756054185839</v>
      </c>
    </row>
    <row r="217" spans="1:12" ht="64.5" customHeight="1" x14ac:dyDescent="0.2">
      <c r="A217" s="7" t="s">
        <v>68</v>
      </c>
      <c r="B217" s="1" t="s">
        <v>32</v>
      </c>
      <c r="C217" s="1" t="s">
        <v>13</v>
      </c>
      <c r="D217" s="1" t="s">
        <v>161</v>
      </c>
      <c r="E217" s="1" t="s">
        <v>24</v>
      </c>
      <c r="F217" s="1" t="s">
        <v>183</v>
      </c>
      <c r="G217" s="1" t="s">
        <v>69</v>
      </c>
      <c r="H217" s="9">
        <f t="shared" si="114"/>
        <v>2827921.12</v>
      </c>
      <c r="I217" s="9">
        <f t="shared" si="114"/>
        <v>6223106.3799999999</v>
      </c>
      <c r="J217" s="9">
        <f t="shared" si="114"/>
        <v>3166071.5</v>
      </c>
      <c r="K217" s="11">
        <f t="shared" si="110"/>
        <v>0.50876062639314867</v>
      </c>
      <c r="L217" s="21">
        <f t="shared" si="113"/>
        <v>1.1195756054185839</v>
      </c>
    </row>
    <row r="218" spans="1:12" ht="32.25" customHeight="1" x14ac:dyDescent="0.2">
      <c r="A218" s="7" t="s">
        <v>70</v>
      </c>
      <c r="B218" s="1" t="s">
        <v>32</v>
      </c>
      <c r="C218" s="1" t="s">
        <v>13</v>
      </c>
      <c r="D218" s="1" t="s">
        <v>161</v>
      </c>
      <c r="E218" s="1" t="s">
        <v>24</v>
      </c>
      <c r="F218" s="1" t="s">
        <v>183</v>
      </c>
      <c r="G218" s="1" t="s">
        <v>71</v>
      </c>
      <c r="H218" s="9">
        <v>2827921.12</v>
      </c>
      <c r="I218" s="9">
        <v>6223106.3799999999</v>
      </c>
      <c r="J218" s="10">
        <v>3166071.5</v>
      </c>
      <c r="K218" s="11">
        <f t="shared" si="110"/>
        <v>0.50876062639314867</v>
      </c>
      <c r="L218" s="21">
        <f t="shared" si="113"/>
        <v>1.1195756054185839</v>
      </c>
    </row>
    <row r="219" spans="1:12" ht="96.6" customHeight="1" x14ac:dyDescent="0.2">
      <c r="A219" s="7" t="s">
        <v>184</v>
      </c>
      <c r="B219" s="1" t="s">
        <v>32</v>
      </c>
      <c r="C219" s="1" t="s">
        <v>13</v>
      </c>
      <c r="D219" s="1" t="s">
        <v>161</v>
      </c>
      <c r="E219" s="1" t="s">
        <v>24</v>
      </c>
      <c r="F219" s="1" t="s">
        <v>185</v>
      </c>
      <c r="G219" s="8" t="s">
        <v>0</v>
      </c>
      <c r="H219" s="9">
        <f t="shared" ref="H219:J220" si="115">H220</f>
        <v>0</v>
      </c>
      <c r="I219" s="9">
        <f t="shared" si="115"/>
        <v>78726.600000000006</v>
      </c>
      <c r="J219" s="9">
        <f t="shared" si="115"/>
        <v>62000</v>
      </c>
      <c r="K219" s="11">
        <f t="shared" si="110"/>
        <v>0.78753559787924277</v>
      </c>
      <c r="L219" s="21" t="str">
        <f t="shared" si="113"/>
        <v>-</v>
      </c>
    </row>
    <row r="220" spans="1:12" ht="64.5" customHeight="1" x14ac:dyDescent="0.2">
      <c r="A220" s="7" t="s">
        <v>68</v>
      </c>
      <c r="B220" s="1" t="s">
        <v>32</v>
      </c>
      <c r="C220" s="1" t="s">
        <v>13</v>
      </c>
      <c r="D220" s="1" t="s">
        <v>161</v>
      </c>
      <c r="E220" s="1" t="s">
        <v>24</v>
      </c>
      <c r="F220" s="1" t="s">
        <v>185</v>
      </c>
      <c r="G220" s="1" t="s">
        <v>69</v>
      </c>
      <c r="H220" s="9">
        <f t="shared" si="115"/>
        <v>0</v>
      </c>
      <c r="I220" s="9">
        <f t="shared" si="115"/>
        <v>78726.600000000006</v>
      </c>
      <c r="J220" s="9">
        <f t="shared" si="115"/>
        <v>62000</v>
      </c>
      <c r="K220" s="11">
        <f t="shared" si="110"/>
        <v>0.78753559787924277</v>
      </c>
      <c r="L220" s="21" t="str">
        <f t="shared" si="113"/>
        <v>-</v>
      </c>
    </row>
    <row r="221" spans="1:12" ht="32.25" customHeight="1" x14ac:dyDescent="0.2">
      <c r="A221" s="7" t="s">
        <v>70</v>
      </c>
      <c r="B221" s="1" t="s">
        <v>32</v>
      </c>
      <c r="C221" s="1" t="s">
        <v>13</v>
      </c>
      <c r="D221" s="1" t="s">
        <v>161</v>
      </c>
      <c r="E221" s="1" t="s">
        <v>24</v>
      </c>
      <c r="F221" s="1" t="s">
        <v>185</v>
      </c>
      <c r="G221" s="1" t="s">
        <v>71</v>
      </c>
      <c r="H221" s="9">
        <v>0</v>
      </c>
      <c r="I221" s="9">
        <v>78726.600000000006</v>
      </c>
      <c r="J221" s="10">
        <v>62000</v>
      </c>
      <c r="K221" s="11">
        <f t="shared" si="110"/>
        <v>0.78753559787924277</v>
      </c>
      <c r="L221" s="21" t="str">
        <f t="shared" si="113"/>
        <v>-</v>
      </c>
    </row>
    <row r="222" spans="1:12" ht="64.5" customHeight="1" x14ac:dyDescent="0.2">
      <c r="A222" s="7" t="s">
        <v>186</v>
      </c>
      <c r="B222" s="1" t="s">
        <v>32</v>
      </c>
      <c r="C222" s="1" t="s">
        <v>13</v>
      </c>
      <c r="D222" s="1" t="s">
        <v>161</v>
      </c>
      <c r="E222" s="1" t="s">
        <v>24</v>
      </c>
      <c r="F222" s="1" t="s">
        <v>187</v>
      </c>
      <c r="G222" s="8" t="s">
        <v>0</v>
      </c>
      <c r="H222" s="9">
        <f t="shared" ref="H222:J223" si="116">H223</f>
        <v>174556.63</v>
      </c>
      <c r="I222" s="9">
        <f t="shared" si="116"/>
        <v>166223.4</v>
      </c>
      <c r="J222" s="9">
        <f t="shared" si="116"/>
        <v>166223.4</v>
      </c>
      <c r="K222" s="11">
        <f t="shared" si="110"/>
        <v>1</v>
      </c>
      <c r="L222" s="21">
        <f t="shared" si="113"/>
        <v>0.95226059302359345</v>
      </c>
    </row>
    <row r="223" spans="1:12" ht="64.5" customHeight="1" x14ac:dyDescent="0.2">
      <c r="A223" s="7" t="s">
        <v>68</v>
      </c>
      <c r="B223" s="1" t="s">
        <v>32</v>
      </c>
      <c r="C223" s="1" t="s">
        <v>13</v>
      </c>
      <c r="D223" s="1" t="s">
        <v>161</v>
      </c>
      <c r="E223" s="1" t="s">
        <v>24</v>
      </c>
      <c r="F223" s="1" t="s">
        <v>187</v>
      </c>
      <c r="G223" s="1" t="s">
        <v>69</v>
      </c>
      <c r="H223" s="9">
        <f t="shared" si="116"/>
        <v>174556.63</v>
      </c>
      <c r="I223" s="9">
        <f t="shared" si="116"/>
        <v>166223.4</v>
      </c>
      <c r="J223" s="9">
        <f t="shared" si="116"/>
        <v>166223.4</v>
      </c>
      <c r="K223" s="11">
        <f t="shared" si="110"/>
        <v>1</v>
      </c>
      <c r="L223" s="21">
        <f t="shared" si="113"/>
        <v>0.95226059302359345</v>
      </c>
    </row>
    <row r="224" spans="1:12" ht="32.25" customHeight="1" x14ac:dyDescent="0.2">
      <c r="A224" s="7" t="s">
        <v>70</v>
      </c>
      <c r="B224" s="1" t="s">
        <v>32</v>
      </c>
      <c r="C224" s="1" t="s">
        <v>13</v>
      </c>
      <c r="D224" s="1" t="s">
        <v>161</v>
      </c>
      <c r="E224" s="1" t="s">
        <v>24</v>
      </c>
      <c r="F224" s="1" t="s">
        <v>187</v>
      </c>
      <c r="G224" s="1" t="s">
        <v>71</v>
      </c>
      <c r="H224" s="9">
        <v>174556.63</v>
      </c>
      <c r="I224" s="9">
        <v>166223.4</v>
      </c>
      <c r="J224" s="10">
        <v>166223.4</v>
      </c>
      <c r="K224" s="11">
        <f t="shared" si="110"/>
        <v>1</v>
      </c>
      <c r="L224" s="21">
        <f t="shared" si="113"/>
        <v>0.95226059302359345</v>
      </c>
    </row>
    <row r="225" spans="1:12" ht="64.5" customHeight="1" x14ac:dyDescent="0.2">
      <c r="A225" s="3" t="s">
        <v>188</v>
      </c>
      <c r="B225" s="4" t="s">
        <v>32</v>
      </c>
      <c r="C225" s="4" t="s">
        <v>13</v>
      </c>
      <c r="D225" s="4" t="s">
        <v>189</v>
      </c>
      <c r="E225" s="8" t="s">
        <v>0</v>
      </c>
      <c r="F225" s="8" t="s">
        <v>0</v>
      </c>
      <c r="G225" s="8" t="s">
        <v>0</v>
      </c>
      <c r="H225" s="5">
        <f t="shared" ref="H225:J234" si="117">H226</f>
        <v>3237701.07</v>
      </c>
      <c r="I225" s="5">
        <f t="shared" si="117"/>
        <v>335000</v>
      </c>
      <c r="J225" s="5">
        <f t="shared" si="117"/>
        <v>305000</v>
      </c>
      <c r="K225" s="16">
        <f t="shared" si="110"/>
        <v>0.91044776119402981</v>
      </c>
      <c r="L225" s="21">
        <f t="shared" si="113"/>
        <v>9.4202643606007774E-2</v>
      </c>
    </row>
    <row r="226" spans="1:12" ht="15" customHeight="1" x14ac:dyDescent="0.2">
      <c r="A226" s="3" t="s">
        <v>23</v>
      </c>
      <c r="B226" s="4" t="s">
        <v>32</v>
      </c>
      <c r="C226" s="4" t="s">
        <v>13</v>
      </c>
      <c r="D226" s="4" t="s">
        <v>189</v>
      </c>
      <c r="E226" s="4" t="s">
        <v>24</v>
      </c>
      <c r="F226" s="6" t="s">
        <v>0</v>
      </c>
      <c r="G226" s="6" t="s">
        <v>0</v>
      </c>
      <c r="H226" s="5">
        <f>H227+H230+H233</f>
        <v>3237701.07</v>
      </c>
      <c r="I226" s="5">
        <f t="shared" si="117"/>
        <v>335000</v>
      </c>
      <c r="J226" s="5">
        <f t="shared" si="117"/>
        <v>305000</v>
      </c>
      <c r="K226" s="16">
        <f t="shared" si="110"/>
        <v>0.91044776119402981</v>
      </c>
      <c r="L226" s="21">
        <f t="shared" si="113"/>
        <v>9.4202643606007774E-2</v>
      </c>
    </row>
    <row r="227" spans="1:12" ht="64.5" customHeight="1" x14ac:dyDescent="0.2">
      <c r="A227" s="7" t="s">
        <v>190</v>
      </c>
      <c r="B227" s="1" t="s">
        <v>32</v>
      </c>
      <c r="C227" s="1" t="s">
        <v>13</v>
      </c>
      <c r="D227" s="1" t="s">
        <v>189</v>
      </c>
      <c r="E227" s="1" t="s">
        <v>24</v>
      </c>
      <c r="F227" s="1" t="s">
        <v>191</v>
      </c>
      <c r="G227" s="8" t="s">
        <v>0</v>
      </c>
      <c r="H227" s="9">
        <f t="shared" si="117"/>
        <v>567600</v>
      </c>
      <c r="I227" s="9">
        <f t="shared" si="117"/>
        <v>335000</v>
      </c>
      <c r="J227" s="9">
        <f t="shared" si="117"/>
        <v>305000</v>
      </c>
      <c r="K227" s="11">
        <f t="shared" si="110"/>
        <v>0.91044776119402981</v>
      </c>
      <c r="L227" s="21">
        <f t="shared" si="113"/>
        <v>0.53735024665257225</v>
      </c>
    </row>
    <row r="228" spans="1:12" ht="64.5" customHeight="1" x14ac:dyDescent="0.2">
      <c r="A228" s="7" t="s">
        <v>68</v>
      </c>
      <c r="B228" s="1" t="s">
        <v>32</v>
      </c>
      <c r="C228" s="1" t="s">
        <v>13</v>
      </c>
      <c r="D228" s="1" t="s">
        <v>189</v>
      </c>
      <c r="E228" s="1" t="s">
        <v>24</v>
      </c>
      <c r="F228" s="1" t="s">
        <v>191</v>
      </c>
      <c r="G228" s="1" t="s">
        <v>69</v>
      </c>
      <c r="H228" s="9">
        <f t="shared" si="117"/>
        <v>567600</v>
      </c>
      <c r="I228" s="9">
        <f t="shared" si="117"/>
        <v>335000</v>
      </c>
      <c r="J228" s="9">
        <f t="shared" si="117"/>
        <v>305000</v>
      </c>
      <c r="K228" s="11">
        <f t="shared" si="110"/>
        <v>0.91044776119402981</v>
      </c>
      <c r="L228" s="21">
        <f t="shared" si="113"/>
        <v>0.53735024665257225</v>
      </c>
    </row>
    <row r="229" spans="1:12" ht="32.25" customHeight="1" x14ac:dyDescent="0.2">
      <c r="A229" s="7" t="s">
        <v>70</v>
      </c>
      <c r="B229" s="1" t="s">
        <v>32</v>
      </c>
      <c r="C229" s="1" t="s">
        <v>13</v>
      </c>
      <c r="D229" s="1" t="s">
        <v>189</v>
      </c>
      <c r="E229" s="1" t="s">
        <v>24</v>
      </c>
      <c r="F229" s="1" t="s">
        <v>191</v>
      </c>
      <c r="G229" s="1" t="s">
        <v>71</v>
      </c>
      <c r="H229" s="9">
        <v>567600</v>
      </c>
      <c r="I229" s="9">
        <v>335000</v>
      </c>
      <c r="J229" s="10">
        <v>305000</v>
      </c>
      <c r="K229" s="11">
        <f t="shared" si="110"/>
        <v>0.91044776119402981</v>
      </c>
      <c r="L229" s="21">
        <f t="shared" si="113"/>
        <v>0.53735024665257225</v>
      </c>
    </row>
    <row r="230" spans="1:12" ht="54.75" customHeight="1" x14ac:dyDescent="0.2">
      <c r="A230" s="7" t="s">
        <v>307</v>
      </c>
      <c r="B230" s="1" t="s">
        <v>32</v>
      </c>
      <c r="C230" s="1" t="s">
        <v>13</v>
      </c>
      <c r="D230" s="1" t="s">
        <v>189</v>
      </c>
      <c r="E230" s="1" t="s">
        <v>24</v>
      </c>
      <c r="F230" s="1" t="s">
        <v>306</v>
      </c>
      <c r="G230" s="8" t="s">
        <v>0</v>
      </c>
      <c r="H230" s="9">
        <f t="shared" si="117"/>
        <v>2080655</v>
      </c>
      <c r="I230" s="9">
        <f t="shared" si="117"/>
        <v>0</v>
      </c>
      <c r="J230" s="9">
        <f t="shared" si="117"/>
        <v>0</v>
      </c>
      <c r="K230" s="11" t="str">
        <f t="shared" ref="K230:K232" si="118">IFERROR(J230/I230,"-")</f>
        <v>-</v>
      </c>
      <c r="L230" s="21">
        <f t="shared" ref="L230:L232" si="119">IFERROR(J230/H230,"-")</f>
        <v>0</v>
      </c>
    </row>
    <row r="231" spans="1:12" ht="64.5" customHeight="1" x14ac:dyDescent="0.2">
      <c r="A231" s="7" t="s">
        <v>68</v>
      </c>
      <c r="B231" s="1" t="s">
        <v>32</v>
      </c>
      <c r="C231" s="1" t="s">
        <v>13</v>
      </c>
      <c r="D231" s="1" t="s">
        <v>189</v>
      </c>
      <c r="E231" s="1" t="s">
        <v>24</v>
      </c>
      <c r="F231" s="1" t="s">
        <v>306</v>
      </c>
      <c r="G231" s="1" t="s">
        <v>69</v>
      </c>
      <c r="H231" s="9">
        <f t="shared" si="117"/>
        <v>2080655</v>
      </c>
      <c r="I231" s="9">
        <f t="shared" si="117"/>
        <v>0</v>
      </c>
      <c r="J231" s="9">
        <f t="shared" si="117"/>
        <v>0</v>
      </c>
      <c r="K231" s="11" t="str">
        <f t="shared" si="118"/>
        <v>-</v>
      </c>
      <c r="L231" s="21">
        <f t="shared" si="119"/>
        <v>0</v>
      </c>
    </row>
    <row r="232" spans="1:12" ht="32.25" customHeight="1" x14ac:dyDescent="0.2">
      <c r="A232" s="7" t="s">
        <v>70</v>
      </c>
      <c r="B232" s="1" t="s">
        <v>32</v>
      </c>
      <c r="C232" s="1" t="s">
        <v>13</v>
      </c>
      <c r="D232" s="1" t="s">
        <v>189</v>
      </c>
      <c r="E232" s="1" t="s">
        <v>24</v>
      </c>
      <c r="F232" s="1" t="s">
        <v>306</v>
      </c>
      <c r="G232" s="1" t="s">
        <v>71</v>
      </c>
      <c r="H232" s="9">
        <v>2080655</v>
      </c>
      <c r="I232" s="9">
        <v>0</v>
      </c>
      <c r="J232" s="10">
        <v>0</v>
      </c>
      <c r="K232" s="11" t="str">
        <f t="shared" si="118"/>
        <v>-</v>
      </c>
      <c r="L232" s="21">
        <f t="shared" si="119"/>
        <v>0</v>
      </c>
    </row>
    <row r="233" spans="1:12" ht="57" customHeight="1" x14ac:dyDescent="0.2">
      <c r="A233" s="7" t="s">
        <v>309</v>
      </c>
      <c r="B233" s="1" t="s">
        <v>32</v>
      </c>
      <c r="C233" s="1" t="s">
        <v>13</v>
      </c>
      <c r="D233" s="1" t="s">
        <v>189</v>
      </c>
      <c r="E233" s="1" t="s">
        <v>24</v>
      </c>
      <c r="F233" s="1" t="s">
        <v>308</v>
      </c>
      <c r="G233" s="8" t="s">
        <v>0</v>
      </c>
      <c r="H233" s="9">
        <f t="shared" si="117"/>
        <v>589446.06999999995</v>
      </c>
      <c r="I233" s="9">
        <f t="shared" si="117"/>
        <v>0</v>
      </c>
      <c r="J233" s="9">
        <f t="shared" si="117"/>
        <v>0</v>
      </c>
      <c r="K233" s="11" t="str">
        <f t="shared" ref="K233:K235" si="120">IFERROR(J233/I233,"-")</f>
        <v>-</v>
      </c>
      <c r="L233" s="21">
        <f t="shared" ref="L233:L235" si="121">IFERROR(J233/H233,"-")</f>
        <v>0</v>
      </c>
    </row>
    <row r="234" spans="1:12" ht="64.5" customHeight="1" x14ac:dyDescent="0.2">
      <c r="A234" s="7" t="s">
        <v>68</v>
      </c>
      <c r="B234" s="1" t="s">
        <v>32</v>
      </c>
      <c r="C234" s="1" t="s">
        <v>13</v>
      </c>
      <c r="D234" s="1" t="s">
        <v>189</v>
      </c>
      <c r="E234" s="1" t="s">
        <v>24</v>
      </c>
      <c r="F234" s="1" t="s">
        <v>308</v>
      </c>
      <c r="G234" s="1" t="s">
        <v>69</v>
      </c>
      <c r="H234" s="9">
        <f t="shared" si="117"/>
        <v>589446.06999999995</v>
      </c>
      <c r="I234" s="9">
        <f t="shared" si="117"/>
        <v>0</v>
      </c>
      <c r="J234" s="9">
        <f t="shared" si="117"/>
        <v>0</v>
      </c>
      <c r="K234" s="11" t="str">
        <f t="shared" si="120"/>
        <v>-</v>
      </c>
      <c r="L234" s="21">
        <f t="shared" si="121"/>
        <v>0</v>
      </c>
    </row>
    <row r="235" spans="1:12" ht="32.25" customHeight="1" x14ac:dyDescent="0.2">
      <c r="A235" s="7" t="s">
        <v>70</v>
      </c>
      <c r="B235" s="1" t="s">
        <v>32</v>
      </c>
      <c r="C235" s="1" t="s">
        <v>13</v>
      </c>
      <c r="D235" s="1" t="s">
        <v>189</v>
      </c>
      <c r="E235" s="1" t="s">
        <v>24</v>
      </c>
      <c r="F235" s="1" t="s">
        <v>308</v>
      </c>
      <c r="G235" s="1" t="s">
        <v>71</v>
      </c>
      <c r="H235" s="9">
        <v>589446.06999999995</v>
      </c>
      <c r="I235" s="9">
        <v>0</v>
      </c>
      <c r="J235" s="10">
        <v>0</v>
      </c>
      <c r="K235" s="11" t="str">
        <f t="shared" si="120"/>
        <v>-</v>
      </c>
      <c r="L235" s="21">
        <f t="shared" si="121"/>
        <v>0</v>
      </c>
    </row>
    <row r="236" spans="1:12" ht="32.25" customHeight="1" x14ac:dyDescent="0.2">
      <c r="A236" s="3" t="s">
        <v>192</v>
      </c>
      <c r="B236" s="4" t="s">
        <v>32</v>
      </c>
      <c r="C236" s="4" t="s">
        <v>13</v>
      </c>
      <c r="D236" s="4" t="s">
        <v>193</v>
      </c>
      <c r="E236" s="8" t="s">
        <v>0</v>
      </c>
      <c r="F236" s="8" t="s">
        <v>0</v>
      </c>
      <c r="G236" s="8" t="s">
        <v>0</v>
      </c>
      <c r="H236" s="5">
        <f t="shared" ref="H236:J239" si="122">H237</f>
        <v>241650</v>
      </c>
      <c r="I236" s="5">
        <f t="shared" si="122"/>
        <v>405000</v>
      </c>
      <c r="J236" s="5">
        <f t="shared" si="122"/>
        <v>254055</v>
      </c>
      <c r="K236" s="16">
        <f t="shared" si="110"/>
        <v>0.62729629629629624</v>
      </c>
      <c r="L236" s="21">
        <f t="shared" si="113"/>
        <v>1.0513345747982619</v>
      </c>
    </row>
    <row r="237" spans="1:12" ht="15" customHeight="1" x14ac:dyDescent="0.2">
      <c r="A237" s="3" t="s">
        <v>23</v>
      </c>
      <c r="B237" s="4" t="s">
        <v>32</v>
      </c>
      <c r="C237" s="4" t="s">
        <v>13</v>
      </c>
      <c r="D237" s="4" t="s">
        <v>193</v>
      </c>
      <c r="E237" s="4" t="s">
        <v>24</v>
      </c>
      <c r="F237" s="6" t="s">
        <v>0</v>
      </c>
      <c r="G237" s="6" t="s">
        <v>0</v>
      </c>
      <c r="H237" s="5">
        <f t="shared" si="122"/>
        <v>241650</v>
      </c>
      <c r="I237" s="5">
        <f t="shared" si="122"/>
        <v>405000</v>
      </c>
      <c r="J237" s="5">
        <f t="shared" si="122"/>
        <v>254055</v>
      </c>
      <c r="K237" s="16">
        <f t="shared" si="110"/>
        <v>0.62729629629629624</v>
      </c>
      <c r="L237" s="21">
        <f t="shared" si="113"/>
        <v>1.0513345747982619</v>
      </c>
    </row>
    <row r="238" spans="1:12" ht="32.25" customHeight="1" x14ac:dyDescent="0.2">
      <c r="A238" s="7" t="s">
        <v>194</v>
      </c>
      <c r="B238" s="1" t="s">
        <v>32</v>
      </c>
      <c r="C238" s="1" t="s">
        <v>13</v>
      </c>
      <c r="D238" s="1" t="s">
        <v>193</v>
      </c>
      <c r="E238" s="1" t="s">
        <v>24</v>
      </c>
      <c r="F238" s="1" t="s">
        <v>195</v>
      </c>
      <c r="G238" s="8" t="s">
        <v>0</v>
      </c>
      <c r="H238" s="9">
        <f t="shared" si="122"/>
        <v>241650</v>
      </c>
      <c r="I238" s="9">
        <f t="shared" si="122"/>
        <v>405000</v>
      </c>
      <c r="J238" s="9">
        <f t="shared" si="122"/>
        <v>254055</v>
      </c>
      <c r="K238" s="11">
        <f t="shared" si="110"/>
        <v>0.62729629629629624</v>
      </c>
      <c r="L238" s="21">
        <f t="shared" si="113"/>
        <v>1.0513345747982619</v>
      </c>
    </row>
    <row r="239" spans="1:12" ht="64.5" customHeight="1" x14ac:dyDescent="0.2">
      <c r="A239" s="7" t="s">
        <v>68</v>
      </c>
      <c r="B239" s="1" t="s">
        <v>32</v>
      </c>
      <c r="C239" s="1" t="s">
        <v>13</v>
      </c>
      <c r="D239" s="1" t="s">
        <v>193</v>
      </c>
      <c r="E239" s="1" t="s">
        <v>24</v>
      </c>
      <c r="F239" s="1" t="s">
        <v>195</v>
      </c>
      <c r="G239" s="1" t="s">
        <v>69</v>
      </c>
      <c r="H239" s="9">
        <f t="shared" si="122"/>
        <v>241650</v>
      </c>
      <c r="I239" s="9">
        <f t="shared" si="122"/>
        <v>405000</v>
      </c>
      <c r="J239" s="9">
        <f t="shared" si="122"/>
        <v>254055</v>
      </c>
      <c r="K239" s="11">
        <f t="shared" si="110"/>
        <v>0.62729629629629624</v>
      </c>
      <c r="L239" s="21">
        <f t="shared" si="113"/>
        <v>1.0513345747982619</v>
      </c>
    </row>
    <row r="240" spans="1:12" ht="32.25" customHeight="1" x14ac:dyDescent="0.2">
      <c r="A240" s="7" t="s">
        <v>70</v>
      </c>
      <c r="B240" s="1" t="s">
        <v>32</v>
      </c>
      <c r="C240" s="1" t="s">
        <v>13</v>
      </c>
      <c r="D240" s="1" t="s">
        <v>193</v>
      </c>
      <c r="E240" s="1" t="s">
        <v>24</v>
      </c>
      <c r="F240" s="1" t="s">
        <v>195</v>
      </c>
      <c r="G240" s="1" t="s">
        <v>71</v>
      </c>
      <c r="H240" s="9">
        <v>241650</v>
      </c>
      <c r="I240" s="9">
        <v>405000</v>
      </c>
      <c r="J240" s="10">
        <v>254055</v>
      </c>
      <c r="K240" s="11">
        <f t="shared" si="110"/>
        <v>0.62729629629629624</v>
      </c>
      <c r="L240" s="21">
        <f t="shared" si="113"/>
        <v>1.0513345747982619</v>
      </c>
    </row>
    <row r="241" spans="1:12" ht="48.95" customHeight="1" x14ac:dyDescent="0.2">
      <c r="A241" s="3" t="s">
        <v>196</v>
      </c>
      <c r="B241" s="4" t="s">
        <v>32</v>
      </c>
      <c r="C241" s="4" t="s">
        <v>13</v>
      </c>
      <c r="D241" s="4" t="s">
        <v>197</v>
      </c>
      <c r="E241" s="8" t="s">
        <v>0</v>
      </c>
      <c r="F241" s="8" t="s">
        <v>0</v>
      </c>
      <c r="G241" s="8" t="s">
        <v>0</v>
      </c>
      <c r="H241" s="5">
        <f t="shared" ref="H241:J242" si="123">H242</f>
        <v>7373802.0800000001</v>
      </c>
      <c r="I241" s="5">
        <f t="shared" si="123"/>
        <v>10645497.74</v>
      </c>
      <c r="J241" s="5">
        <f t="shared" si="123"/>
        <v>7230480.1199999992</v>
      </c>
      <c r="K241" s="16">
        <f t="shared" si="110"/>
        <v>0.67920545347840156</v>
      </c>
      <c r="L241" s="21">
        <f t="shared" si="113"/>
        <v>0.98056335680764561</v>
      </c>
    </row>
    <row r="242" spans="1:12" ht="15" customHeight="1" x14ac:dyDescent="0.2">
      <c r="A242" s="3" t="s">
        <v>23</v>
      </c>
      <c r="B242" s="4" t="s">
        <v>32</v>
      </c>
      <c r="C242" s="4" t="s">
        <v>13</v>
      </c>
      <c r="D242" s="4" t="s">
        <v>197</v>
      </c>
      <c r="E242" s="4" t="s">
        <v>24</v>
      </c>
      <c r="F242" s="6" t="s">
        <v>0</v>
      </c>
      <c r="G242" s="6" t="s">
        <v>0</v>
      </c>
      <c r="H242" s="5">
        <f>H243+H250</f>
        <v>7373802.0800000001</v>
      </c>
      <c r="I242" s="5">
        <f t="shared" si="123"/>
        <v>10645497.74</v>
      </c>
      <c r="J242" s="5">
        <f t="shared" si="123"/>
        <v>7230480.1199999992</v>
      </c>
      <c r="K242" s="16">
        <f t="shared" si="110"/>
        <v>0.67920545347840156</v>
      </c>
      <c r="L242" s="21">
        <f t="shared" si="113"/>
        <v>0.98056335680764561</v>
      </c>
    </row>
    <row r="243" spans="1:12" ht="64.5" customHeight="1" x14ac:dyDescent="0.2">
      <c r="A243" s="7" t="s">
        <v>66</v>
      </c>
      <c r="B243" s="1" t="s">
        <v>32</v>
      </c>
      <c r="C243" s="1" t="s">
        <v>13</v>
      </c>
      <c r="D243" s="1" t="s">
        <v>197</v>
      </c>
      <c r="E243" s="1" t="s">
        <v>24</v>
      </c>
      <c r="F243" s="1" t="s">
        <v>67</v>
      </c>
      <c r="G243" s="8" t="s">
        <v>0</v>
      </c>
      <c r="H243" s="9">
        <f t="shared" ref="H243" si="124">H244+H246+H248</f>
        <v>7327726.2800000003</v>
      </c>
      <c r="I243" s="9">
        <f t="shared" ref="I243:J243" si="125">I244+I246+I248</f>
        <v>10645497.74</v>
      </c>
      <c r="J243" s="9">
        <f t="shared" si="125"/>
        <v>7230480.1199999992</v>
      </c>
      <c r="K243" s="11">
        <f t="shared" si="110"/>
        <v>0.67920545347840156</v>
      </c>
      <c r="L243" s="21">
        <f t="shared" si="113"/>
        <v>0.98672901302748972</v>
      </c>
    </row>
    <row r="244" spans="1:12" ht="127.9" customHeight="1" x14ac:dyDescent="0.2">
      <c r="A244" s="7" t="s">
        <v>37</v>
      </c>
      <c r="B244" s="1" t="s">
        <v>32</v>
      </c>
      <c r="C244" s="1" t="s">
        <v>13</v>
      </c>
      <c r="D244" s="1" t="s">
        <v>197</v>
      </c>
      <c r="E244" s="1" t="s">
        <v>24</v>
      </c>
      <c r="F244" s="1" t="s">
        <v>67</v>
      </c>
      <c r="G244" s="1" t="s">
        <v>38</v>
      </c>
      <c r="H244" s="9">
        <f t="shared" ref="H244:J244" si="126">H245</f>
        <v>6785419.4400000004</v>
      </c>
      <c r="I244" s="9">
        <f t="shared" si="126"/>
        <v>10017625.74</v>
      </c>
      <c r="J244" s="9">
        <f t="shared" si="126"/>
        <v>6740310.0199999996</v>
      </c>
      <c r="K244" s="11">
        <f t="shared" si="110"/>
        <v>0.6728450627863044</v>
      </c>
      <c r="L244" s="21">
        <f t="shared" si="113"/>
        <v>0.99335200713841199</v>
      </c>
    </row>
    <row r="245" spans="1:12" ht="32.25" customHeight="1" x14ac:dyDescent="0.2">
      <c r="A245" s="7" t="s">
        <v>80</v>
      </c>
      <c r="B245" s="1" t="s">
        <v>32</v>
      </c>
      <c r="C245" s="1" t="s">
        <v>13</v>
      </c>
      <c r="D245" s="1" t="s">
        <v>197</v>
      </c>
      <c r="E245" s="1" t="s">
        <v>24</v>
      </c>
      <c r="F245" s="1" t="s">
        <v>67</v>
      </c>
      <c r="G245" s="1" t="s">
        <v>81</v>
      </c>
      <c r="H245" s="9">
        <v>6785419.4400000004</v>
      </c>
      <c r="I245" s="9">
        <v>10017625.74</v>
      </c>
      <c r="J245" s="10">
        <f>5271844.6+1468465.42</f>
        <v>6740310.0199999996</v>
      </c>
      <c r="K245" s="11">
        <f t="shared" si="110"/>
        <v>0.6728450627863044</v>
      </c>
      <c r="L245" s="21">
        <f t="shared" si="113"/>
        <v>0.99335200713841199</v>
      </c>
    </row>
    <row r="246" spans="1:12" ht="48.95" customHeight="1" x14ac:dyDescent="0.2">
      <c r="A246" s="7" t="s">
        <v>27</v>
      </c>
      <c r="B246" s="1" t="s">
        <v>32</v>
      </c>
      <c r="C246" s="1" t="s">
        <v>13</v>
      </c>
      <c r="D246" s="1" t="s">
        <v>197</v>
      </c>
      <c r="E246" s="1" t="s">
        <v>24</v>
      </c>
      <c r="F246" s="1" t="s">
        <v>67</v>
      </c>
      <c r="G246" s="1" t="s">
        <v>28</v>
      </c>
      <c r="H246" s="9">
        <f t="shared" ref="H246:J246" si="127">H247</f>
        <v>541436.84</v>
      </c>
      <c r="I246" s="9">
        <f t="shared" si="127"/>
        <v>618872</v>
      </c>
      <c r="J246" s="9">
        <f t="shared" si="127"/>
        <v>489300.1</v>
      </c>
      <c r="K246" s="11">
        <f t="shared" si="110"/>
        <v>0.79063215010535293</v>
      </c>
      <c r="L246" s="21">
        <f t="shared" si="113"/>
        <v>0.90370670012036858</v>
      </c>
    </row>
    <row r="247" spans="1:12" ht="64.5" customHeight="1" x14ac:dyDescent="0.2">
      <c r="A247" s="7" t="s">
        <v>29</v>
      </c>
      <c r="B247" s="1" t="s">
        <v>32</v>
      </c>
      <c r="C247" s="1" t="s">
        <v>13</v>
      </c>
      <c r="D247" s="1" t="s">
        <v>197</v>
      </c>
      <c r="E247" s="1" t="s">
        <v>24</v>
      </c>
      <c r="F247" s="1" t="s">
        <v>67</v>
      </c>
      <c r="G247" s="1" t="s">
        <v>30</v>
      </c>
      <c r="H247" s="9">
        <v>541436.84</v>
      </c>
      <c r="I247" s="9">
        <v>618872</v>
      </c>
      <c r="J247" s="10">
        <v>489300.1</v>
      </c>
      <c r="K247" s="11">
        <f t="shared" si="110"/>
        <v>0.79063215010535293</v>
      </c>
      <c r="L247" s="21">
        <f t="shared" si="113"/>
        <v>0.90370670012036858</v>
      </c>
    </row>
    <row r="248" spans="1:12" ht="15" customHeight="1" x14ac:dyDescent="0.2">
      <c r="A248" s="7" t="s">
        <v>43</v>
      </c>
      <c r="B248" s="1" t="s">
        <v>32</v>
      </c>
      <c r="C248" s="1" t="s">
        <v>13</v>
      </c>
      <c r="D248" s="1" t="s">
        <v>197</v>
      </c>
      <c r="E248" s="1" t="s">
        <v>24</v>
      </c>
      <c r="F248" s="1" t="s">
        <v>67</v>
      </c>
      <c r="G248" s="1" t="s">
        <v>44</v>
      </c>
      <c r="H248" s="9">
        <f t="shared" ref="H248:J248" si="128">H249</f>
        <v>870</v>
      </c>
      <c r="I248" s="9">
        <f t="shared" si="128"/>
        <v>9000</v>
      </c>
      <c r="J248" s="9">
        <f t="shared" si="128"/>
        <v>870</v>
      </c>
      <c r="K248" s="11">
        <f t="shared" si="110"/>
        <v>9.6666666666666665E-2</v>
      </c>
      <c r="L248" s="21">
        <f t="shared" si="113"/>
        <v>1</v>
      </c>
    </row>
    <row r="249" spans="1:12" ht="32.25" customHeight="1" x14ac:dyDescent="0.2">
      <c r="A249" s="7" t="s">
        <v>45</v>
      </c>
      <c r="B249" s="1" t="s">
        <v>32</v>
      </c>
      <c r="C249" s="1" t="s">
        <v>13</v>
      </c>
      <c r="D249" s="1" t="s">
        <v>197</v>
      </c>
      <c r="E249" s="1" t="s">
        <v>24</v>
      </c>
      <c r="F249" s="1" t="s">
        <v>67</v>
      </c>
      <c r="G249" s="1" t="s">
        <v>46</v>
      </c>
      <c r="H249" s="9">
        <v>870</v>
      </c>
      <c r="I249" s="9">
        <v>9000</v>
      </c>
      <c r="J249" s="10">
        <v>870</v>
      </c>
      <c r="K249" s="11">
        <f t="shared" si="110"/>
        <v>9.6666666666666665E-2</v>
      </c>
      <c r="L249" s="21">
        <f t="shared" si="113"/>
        <v>1</v>
      </c>
    </row>
    <row r="250" spans="1:12" ht="54" customHeight="1" x14ac:dyDescent="0.2">
      <c r="A250" s="7" t="s">
        <v>305</v>
      </c>
      <c r="B250" s="1" t="s">
        <v>32</v>
      </c>
      <c r="C250" s="1">
        <v>6</v>
      </c>
      <c r="D250" s="1">
        <v>44</v>
      </c>
      <c r="E250" s="1" t="s">
        <v>24</v>
      </c>
      <c r="F250" s="1">
        <v>82550</v>
      </c>
      <c r="G250" s="8" t="s">
        <v>0</v>
      </c>
      <c r="H250" s="9">
        <f t="shared" ref="H250:J250" si="129">H251</f>
        <v>46075.8</v>
      </c>
      <c r="I250" s="9">
        <f t="shared" si="129"/>
        <v>0</v>
      </c>
      <c r="J250" s="9">
        <f t="shared" si="129"/>
        <v>0</v>
      </c>
      <c r="K250" s="11" t="str">
        <f t="shared" si="110"/>
        <v>-</v>
      </c>
      <c r="L250" s="21">
        <f t="shared" si="113"/>
        <v>0</v>
      </c>
    </row>
    <row r="251" spans="1:12" ht="32.25" customHeight="1" x14ac:dyDescent="0.2">
      <c r="A251" s="7" t="s">
        <v>168</v>
      </c>
      <c r="B251" s="1" t="s">
        <v>32</v>
      </c>
      <c r="C251" s="1">
        <v>6</v>
      </c>
      <c r="D251" s="1">
        <v>44</v>
      </c>
      <c r="E251" s="1" t="s">
        <v>24</v>
      </c>
      <c r="F251" s="1">
        <v>82550</v>
      </c>
      <c r="G251" s="1" t="s">
        <v>169</v>
      </c>
      <c r="H251" s="9">
        <f>H252</f>
        <v>46075.8</v>
      </c>
      <c r="I251" s="9">
        <f>I252</f>
        <v>0</v>
      </c>
      <c r="J251" s="9">
        <f>J252</f>
        <v>0</v>
      </c>
      <c r="K251" s="11" t="str">
        <f t="shared" si="110"/>
        <v>-</v>
      </c>
      <c r="L251" s="21">
        <f t="shared" si="113"/>
        <v>0</v>
      </c>
    </row>
    <row r="252" spans="1:12" ht="48.95" customHeight="1" x14ac:dyDescent="0.2">
      <c r="A252" s="7" t="s">
        <v>170</v>
      </c>
      <c r="B252" s="1" t="s">
        <v>32</v>
      </c>
      <c r="C252" s="1">
        <v>6</v>
      </c>
      <c r="D252" s="1">
        <v>44</v>
      </c>
      <c r="E252" s="1" t="s">
        <v>24</v>
      </c>
      <c r="F252" s="1">
        <v>82550</v>
      </c>
      <c r="G252" s="1" t="s">
        <v>171</v>
      </c>
      <c r="H252" s="9">
        <v>46075.8</v>
      </c>
      <c r="I252" s="9">
        <v>0</v>
      </c>
      <c r="J252" s="10">
        <v>0</v>
      </c>
      <c r="K252" s="11" t="str">
        <f t="shared" si="110"/>
        <v>-</v>
      </c>
      <c r="L252" s="21">
        <f t="shared" si="113"/>
        <v>0</v>
      </c>
    </row>
    <row r="253" spans="1:12" ht="32.25" customHeight="1" x14ac:dyDescent="0.2">
      <c r="A253" s="3" t="s">
        <v>198</v>
      </c>
      <c r="B253" s="4" t="s">
        <v>32</v>
      </c>
      <c r="C253" s="4" t="s">
        <v>13</v>
      </c>
      <c r="D253" s="4" t="s">
        <v>199</v>
      </c>
      <c r="E253" s="8" t="s">
        <v>0</v>
      </c>
      <c r="F253" s="8" t="s">
        <v>0</v>
      </c>
      <c r="G253" s="8" t="s">
        <v>0</v>
      </c>
      <c r="H253" s="5">
        <f t="shared" ref="H253:J256" si="130">H254</f>
        <v>0</v>
      </c>
      <c r="I253" s="5">
        <f t="shared" si="130"/>
        <v>12000</v>
      </c>
      <c r="J253" s="5">
        <f t="shared" si="130"/>
        <v>0</v>
      </c>
      <c r="K253" s="16">
        <f t="shared" si="110"/>
        <v>0</v>
      </c>
      <c r="L253" s="21" t="str">
        <f t="shared" si="113"/>
        <v>-</v>
      </c>
    </row>
    <row r="254" spans="1:12" ht="15" customHeight="1" x14ac:dyDescent="0.2">
      <c r="A254" s="3" t="s">
        <v>23</v>
      </c>
      <c r="B254" s="4" t="s">
        <v>32</v>
      </c>
      <c r="C254" s="4" t="s">
        <v>13</v>
      </c>
      <c r="D254" s="4" t="s">
        <v>199</v>
      </c>
      <c r="E254" s="4" t="s">
        <v>24</v>
      </c>
      <c r="F254" s="6" t="s">
        <v>0</v>
      </c>
      <c r="G254" s="6" t="s">
        <v>0</v>
      </c>
      <c r="H254" s="5">
        <f t="shared" si="130"/>
        <v>0</v>
      </c>
      <c r="I254" s="5">
        <f t="shared" si="130"/>
        <v>12000</v>
      </c>
      <c r="J254" s="5">
        <f t="shared" si="130"/>
        <v>0</v>
      </c>
      <c r="K254" s="16">
        <f t="shared" si="110"/>
        <v>0</v>
      </c>
      <c r="L254" s="21" t="str">
        <f t="shared" si="113"/>
        <v>-</v>
      </c>
    </row>
    <row r="255" spans="1:12" ht="32.25" customHeight="1" x14ac:dyDescent="0.2">
      <c r="A255" s="7" t="s">
        <v>198</v>
      </c>
      <c r="B255" s="1" t="s">
        <v>32</v>
      </c>
      <c r="C255" s="1" t="s">
        <v>13</v>
      </c>
      <c r="D255" s="1" t="s">
        <v>199</v>
      </c>
      <c r="E255" s="1" t="s">
        <v>24</v>
      </c>
      <c r="F255" s="1" t="s">
        <v>200</v>
      </c>
      <c r="G255" s="8" t="s">
        <v>0</v>
      </c>
      <c r="H255" s="9">
        <f t="shared" si="130"/>
        <v>0</v>
      </c>
      <c r="I255" s="9">
        <f t="shared" si="130"/>
        <v>12000</v>
      </c>
      <c r="J255" s="9">
        <f t="shared" si="130"/>
        <v>0</v>
      </c>
      <c r="K255" s="11">
        <f t="shared" si="110"/>
        <v>0</v>
      </c>
      <c r="L255" s="21" t="str">
        <f t="shared" si="113"/>
        <v>-</v>
      </c>
    </row>
    <row r="256" spans="1:12" ht="32.25" customHeight="1" x14ac:dyDescent="0.2">
      <c r="A256" s="7" t="s">
        <v>168</v>
      </c>
      <c r="B256" s="1" t="s">
        <v>32</v>
      </c>
      <c r="C256" s="1" t="s">
        <v>13</v>
      </c>
      <c r="D256" s="1" t="s">
        <v>199</v>
      </c>
      <c r="E256" s="1" t="s">
        <v>24</v>
      </c>
      <c r="F256" s="1" t="s">
        <v>200</v>
      </c>
      <c r="G256" s="1" t="s">
        <v>169</v>
      </c>
      <c r="H256" s="9">
        <f t="shared" si="130"/>
        <v>0</v>
      </c>
      <c r="I256" s="9">
        <f t="shared" si="130"/>
        <v>12000</v>
      </c>
      <c r="J256" s="9">
        <f t="shared" si="130"/>
        <v>0</v>
      </c>
      <c r="K256" s="11">
        <f t="shared" si="110"/>
        <v>0</v>
      </c>
      <c r="L256" s="21" t="str">
        <f t="shared" si="113"/>
        <v>-</v>
      </c>
    </row>
    <row r="257" spans="1:12" ht="15" customHeight="1" x14ac:dyDescent="0.2">
      <c r="A257" s="7" t="s">
        <v>201</v>
      </c>
      <c r="B257" s="1" t="s">
        <v>32</v>
      </c>
      <c r="C257" s="1" t="s">
        <v>13</v>
      </c>
      <c r="D257" s="1" t="s">
        <v>199</v>
      </c>
      <c r="E257" s="1" t="s">
        <v>24</v>
      </c>
      <c r="F257" s="1" t="s">
        <v>200</v>
      </c>
      <c r="G257" s="1" t="s">
        <v>202</v>
      </c>
      <c r="H257" s="9">
        <v>0</v>
      </c>
      <c r="I257" s="9">
        <v>12000</v>
      </c>
      <c r="J257" s="10">
        <v>0</v>
      </c>
      <c r="K257" s="11">
        <f t="shared" si="110"/>
        <v>0</v>
      </c>
      <c r="L257" s="21" t="str">
        <f t="shared" si="113"/>
        <v>-</v>
      </c>
    </row>
    <row r="258" spans="1:12" ht="48.95" customHeight="1" x14ac:dyDescent="0.2">
      <c r="A258" s="3" t="s">
        <v>203</v>
      </c>
      <c r="B258" s="4" t="s">
        <v>32</v>
      </c>
      <c r="C258" s="4" t="s">
        <v>13</v>
      </c>
      <c r="D258" s="4" t="s">
        <v>204</v>
      </c>
      <c r="E258" s="8" t="s">
        <v>0</v>
      </c>
      <c r="F258" s="8" t="s">
        <v>0</v>
      </c>
      <c r="G258" s="8" t="s">
        <v>0</v>
      </c>
      <c r="H258" s="5">
        <f t="shared" ref="H258:J261" si="131">H259</f>
        <v>0</v>
      </c>
      <c r="I258" s="5">
        <f t="shared" si="131"/>
        <v>5820230</v>
      </c>
      <c r="J258" s="5">
        <f t="shared" si="131"/>
        <v>0</v>
      </c>
      <c r="K258" s="16">
        <f t="shared" si="110"/>
        <v>0</v>
      </c>
      <c r="L258" s="21" t="str">
        <f t="shared" si="113"/>
        <v>-</v>
      </c>
    </row>
    <row r="259" spans="1:12" ht="15" customHeight="1" x14ac:dyDescent="0.2">
      <c r="A259" s="3" t="s">
        <v>23</v>
      </c>
      <c r="B259" s="4" t="s">
        <v>32</v>
      </c>
      <c r="C259" s="4" t="s">
        <v>13</v>
      </c>
      <c r="D259" s="4" t="s">
        <v>204</v>
      </c>
      <c r="E259" s="4" t="s">
        <v>24</v>
      </c>
      <c r="F259" s="6" t="s">
        <v>0</v>
      </c>
      <c r="G259" s="6" t="s">
        <v>0</v>
      </c>
      <c r="H259" s="5">
        <f t="shared" si="131"/>
        <v>0</v>
      </c>
      <c r="I259" s="5">
        <f t="shared" si="131"/>
        <v>5820230</v>
      </c>
      <c r="J259" s="5">
        <f t="shared" si="131"/>
        <v>0</v>
      </c>
      <c r="K259" s="16">
        <f t="shared" si="110"/>
        <v>0</v>
      </c>
      <c r="L259" s="21" t="str">
        <f t="shared" si="113"/>
        <v>-</v>
      </c>
    </row>
    <row r="260" spans="1:12" ht="33.75" customHeight="1" x14ac:dyDescent="0.2">
      <c r="A260" s="7" t="s">
        <v>178</v>
      </c>
      <c r="B260" s="1" t="s">
        <v>32</v>
      </c>
      <c r="C260" s="1" t="s">
        <v>13</v>
      </c>
      <c r="D260" s="1" t="s">
        <v>204</v>
      </c>
      <c r="E260" s="1" t="s">
        <v>24</v>
      </c>
      <c r="F260" s="1" t="s">
        <v>179</v>
      </c>
      <c r="G260" s="8" t="s">
        <v>0</v>
      </c>
      <c r="H260" s="9">
        <f t="shared" si="131"/>
        <v>0</v>
      </c>
      <c r="I260" s="9">
        <f t="shared" si="131"/>
        <v>5820230</v>
      </c>
      <c r="J260" s="9">
        <f t="shared" si="131"/>
        <v>0</v>
      </c>
      <c r="K260" s="11">
        <f t="shared" si="110"/>
        <v>0</v>
      </c>
      <c r="L260" s="21" t="str">
        <f t="shared" si="113"/>
        <v>-</v>
      </c>
    </row>
    <row r="261" spans="1:12" ht="64.5" customHeight="1" x14ac:dyDescent="0.2">
      <c r="A261" s="7" t="s">
        <v>68</v>
      </c>
      <c r="B261" s="1" t="s">
        <v>32</v>
      </c>
      <c r="C261" s="1" t="s">
        <v>13</v>
      </c>
      <c r="D261" s="1" t="s">
        <v>204</v>
      </c>
      <c r="E261" s="1" t="s">
        <v>24</v>
      </c>
      <c r="F261" s="1" t="s">
        <v>179</v>
      </c>
      <c r="G261" s="1" t="s">
        <v>69</v>
      </c>
      <c r="H261" s="9">
        <f t="shared" si="131"/>
        <v>0</v>
      </c>
      <c r="I261" s="9">
        <f t="shared" si="131"/>
        <v>5820230</v>
      </c>
      <c r="J261" s="9">
        <f t="shared" si="131"/>
        <v>0</v>
      </c>
      <c r="K261" s="11">
        <f t="shared" si="110"/>
        <v>0</v>
      </c>
      <c r="L261" s="21" t="str">
        <f t="shared" si="113"/>
        <v>-</v>
      </c>
    </row>
    <row r="262" spans="1:12" ht="32.25" customHeight="1" x14ac:dyDescent="0.2">
      <c r="A262" s="7" t="s">
        <v>70</v>
      </c>
      <c r="B262" s="1" t="s">
        <v>32</v>
      </c>
      <c r="C262" s="1" t="s">
        <v>13</v>
      </c>
      <c r="D262" s="1" t="s">
        <v>204</v>
      </c>
      <c r="E262" s="1" t="s">
        <v>24</v>
      </c>
      <c r="F262" s="1" t="s">
        <v>179</v>
      </c>
      <c r="G262" s="1" t="s">
        <v>71</v>
      </c>
      <c r="H262" s="9">
        <v>0</v>
      </c>
      <c r="I262" s="9">
        <v>5820230</v>
      </c>
      <c r="J262" s="10">
        <v>0</v>
      </c>
      <c r="K262" s="11">
        <f t="shared" si="110"/>
        <v>0</v>
      </c>
      <c r="L262" s="21" t="str">
        <f t="shared" si="113"/>
        <v>-</v>
      </c>
    </row>
    <row r="263" spans="1:12" ht="18.75" customHeight="1" x14ac:dyDescent="0.2">
      <c r="A263" s="3" t="s">
        <v>311</v>
      </c>
      <c r="B263" s="4" t="s">
        <v>32</v>
      </c>
      <c r="C263" s="4" t="s">
        <v>13</v>
      </c>
      <c r="D263" s="31" t="s">
        <v>310</v>
      </c>
      <c r="E263" s="8" t="s">
        <v>0</v>
      </c>
      <c r="F263" s="8" t="s">
        <v>0</v>
      </c>
      <c r="G263" s="8" t="s">
        <v>0</v>
      </c>
      <c r="H263" s="5">
        <f t="shared" ref="H263:J266" si="132">H264</f>
        <v>4961380</v>
      </c>
      <c r="I263" s="5">
        <f t="shared" si="132"/>
        <v>0</v>
      </c>
      <c r="J263" s="5">
        <f t="shared" si="132"/>
        <v>0</v>
      </c>
      <c r="K263" s="16" t="str">
        <f t="shared" ref="K263:K267" si="133">IFERROR(J263/I263,"-")</f>
        <v>-</v>
      </c>
      <c r="L263" s="21">
        <f t="shared" ref="L263:L267" si="134">IFERROR(J263/H263,"-")</f>
        <v>0</v>
      </c>
    </row>
    <row r="264" spans="1:12" ht="19.5" customHeight="1" x14ac:dyDescent="0.2">
      <c r="A264" s="3" t="s">
        <v>23</v>
      </c>
      <c r="B264" s="4" t="s">
        <v>32</v>
      </c>
      <c r="C264" s="4" t="s">
        <v>13</v>
      </c>
      <c r="D264" s="31" t="s">
        <v>310</v>
      </c>
      <c r="E264" s="4" t="s">
        <v>24</v>
      </c>
      <c r="F264" s="6" t="s">
        <v>0</v>
      </c>
      <c r="G264" s="6" t="s">
        <v>0</v>
      </c>
      <c r="H264" s="5">
        <f t="shared" si="132"/>
        <v>4961380</v>
      </c>
      <c r="I264" s="5">
        <f t="shared" si="132"/>
        <v>0</v>
      </c>
      <c r="J264" s="5">
        <f t="shared" si="132"/>
        <v>0</v>
      </c>
      <c r="K264" s="16" t="str">
        <f t="shared" si="133"/>
        <v>-</v>
      </c>
      <c r="L264" s="21">
        <f t="shared" si="134"/>
        <v>0</v>
      </c>
    </row>
    <row r="265" spans="1:12" ht="35.25" customHeight="1" x14ac:dyDescent="0.2">
      <c r="A265" s="7" t="s">
        <v>244</v>
      </c>
      <c r="B265" s="1" t="s">
        <v>32</v>
      </c>
      <c r="C265" s="1" t="s">
        <v>13</v>
      </c>
      <c r="D265" s="1" t="s">
        <v>310</v>
      </c>
      <c r="E265" s="1" t="s">
        <v>24</v>
      </c>
      <c r="F265" s="1">
        <v>55190</v>
      </c>
      <c r="G265" s="8" t="s">
        <v>0</v>
      </c>
      <c r="H265" s="9">
        <f t="shared" si="132"/>
        <v>4961380</v>
      </c>
      <c r="I265" s="9">
        <f t="shared" si="132"/>
        <v>0</v>
      </c>
      <c r="J265" s="9">
        <f t="shared" si="132"/>
        <v>0</v>
      </c>
      <c r="K265" s="11" t="str">
        <f t="shared" si="133"/>
        <v>-</v>
      </c>
      <c r="L265" s="21">
        <f t="shared" si="134"/>
        <v>0</v>
      </c>
    </row>
    <row r="266" spans="1:12" ht="64.5" customHeight="1" x14ac:dyDescent="0.2">
      <c r="A266" s="7" t="s">
        <v>68</v>
      </c>
      <c r="B266" s="1" t="s">
        <v>32</v>
      </c>
      <c r="C266" s="1" t="s">
        <v>13</v>
      </c>
      <c r="D266" s="1" t="s">
        <v>310</v>
      </c>
      <c r="E266" s="1" t="s">
        <v>24</v>
      </c>
      <c r="F266" s="1">
        <v>55190</v>
      </c>
      <c r="G266" s="1" t="s">
        <v>69</v>
      </c>
      <c r="H266" s="9">
        <f t="shared" si="132"/>
        <v>4961380</v>
      </c>
      <c r="I266" s="9">
        <f t="shared" si="132"/>
        <v>0</v>
      </c>
      <c r="J266" s="9">
        <f t="shared" si="132"/>
        <v>0</v>
      </c>
      <c r="K266" s="11" t="str">
        <f t="shared" si="133"/>
        <v>-</v>
      </c>
      <c r="L266" s="21">
        <f t="shared" si="134"/>
        <v>0</v>
      </c>
    </row>
    <row r="267" spans="1:12" ht="32.25" customHeight="1" x14ac:dyDescent="0.2">
      <c r="A267" s="7" t="s">
        <v>70</v>
      </c>
      <c r="B267" s="1" t="s">
        <v>32</v>
      </c>
      <c r="C267" s="1" t="s">
        <v>13</v>
      </c>
      <c r="D267" s="1" t="s">
        <v>310</v>
      </c>
      <c r="E267" s="1" t="s">
        <v>24</v>
      </c>
      <c r="F267" s="1">
        <v>55190</v>
      </c>
      <c r="G267" s="1" t="s">
        <v>71</v>
      </c>
      <c r="H267" s="9">
        <v>4961380</v>
      </c>
      <c r="I267" s="9">
        <v>0</v>
      </c>
      <c r="J267" s="10">
        <v>0</v>
      </c>
      <c r="K267" s="11" t="str">
        <f t="shared" si="133"/>
        <v>-</v>
      </c>
      <c r="L267" s="21">
        <f t="shared" si="134"/>
        <v>0</v>
      </c>
    </row>
    <row r="268" spans="1:12" ht="64.5" customHeight="1" x14ac:dyDescent="0.2">
      <c r="A268" s="3" t="s">
        <v>205</v>
      </c>
      <c r="B268" s="4" t="s">
        <v>32</v>
      </c>
      <c r="C268" s="4" t="s">
        <v>13</v>
      </c>
      <c r="D268" s="4" t="s">
        <v>206</v>
      </c>
      <c r="E268" s="8" t="s">
        <v>0</v>
      </c>
      <c r="F268" s="8" t="s">
        <v>0</v>
      </c>
      <c r="G268" s="8" t="s">
        <v>0</v>
      </c>
      <c r="H268" s="5">
        <f t="shared" ref="H268:J271" si="135">H269</f>
        <v>0</v>
      </c>
      <c r="I268" s="5">
        <f t="shared" si="135"/>
        <v>34634902.68</v>
      </c>
      <c r="J268" s="5">
        <f t="shared" si="135"/>
        <v>26619354.640000001</v>
      </c>
      <c r="K268" s="16">
        <f t="shared" si="110"/>
        <v>0.76857021617593302</v>
      </c>
      <c r="L268" s="21" t="str">
        <f t="shared" si="113"/>
        <v>-</v>
      </c>
    </row>
    <row r="269" spans="1:12" ht="15" customHeight="1" x14ac:dyDescent="0.2">
      <c r="A269" s="3" t="s">
        <v>23</v>
      </c>
      <c r="B269" s="4" t="s">
        <v>32</v>
      </c>
      <c r="C269" s="4" t="s">
        <v>13</v>
      </c>
      <c r="D269" s="4" t="s">
        <v>206</v>
      </c>
      <c r="E269" s="4" t="s">
        <v>24</v>
      </c>
      <c r="F269" s="6" t="s">
        <v>0</v>
      </c>
      <c r="G269" s="6" t="s">
        <v>0</v>
      </c>
      <c r="H269" s="5">
        <f t="shared" si="135"/>
        <v>0</v>
      </c>
      <c r="I269" s="5">
        <f t="shared" si="135"/>
        <v>34634902.68</v>
      </c>
      <c r="J269" s="5">
        <f t="shared" si="135"/>
        <v>26619354.640000001</v>
      </c>
      <c r="K269" s="16">
        <f t="shared" si="110"/>
        <v>0.76857021617593302</v>
      </c>
      <c r="L269" s="21" t="str">
        <f t="shared" si="113"/>
        <v>-</v>
      </c>
    </row>
    <row r="270" spans="1:12" ht="48.95" customHeight="1" x14ac:dyDescent="0.2">
      <c r="A270" s="7" t="s">
        <v>203</v>
      </c>
      <c r="B270" s="1" t="s">
        <v>32</v>
      </c>
      <c r="C270" s="1" t="s">
        <v>13</v>
      </c>
      <c r="D270" s="1" t="s">
        <v>206</v>
      </c>
      <c r="E270" s="1" t="s">
        <v>24</v>
      </c>
      <c r="F270" s="1" t="s">
        <v>207</v>
      </c>
      <c r="G270" s="8" t="s">
        <v>0</v>
      </c>
      <c r="H270" s="9">
        <f t="shared" si="135"/>
        <v>0</v>
      </c>
      <c r="I270" s="9">
        <f t="shared" si="135"/>
        <v>34634902.68</v>
      </c>
      <c r="J270" s="9">
        <f t="shared" si="135"/>
        <v>26619354.640000001</v>
      </c>
      <c r="K270" s="11">
        <f t="shared" si="110"/>
        <v>0.76857021617593302</v>
      </c>
      <c r="L270" s="21" t="str">
        <f t="shared" si="113"/>
        <v>-</v>
      </c>
    </row>
    <row r="271" spans="1:12" ht="64.5" customHeight="1" x14ac:dyDescent="0.2">
      <c r="A271" s="7" t="s">
        <v>68</v>
      </c>
      <c r="B271" s="1" t="s">
        <v>32</v>
      </c>
      <c r="C271" s="1" t="s">
        <v>13</v>
      </c>
      <c r="D271" s="1" t="s">
        <v>206</v>
      </c>
      <c r="E271" s="1" t="s">
        <v>24</v>
      </c>
      <c r="F271" s="1" t="s">
        <v>207</v>
      </c>
      <c r="G271" s="1" t="s">
        <v>69</v>
      </c>
      <c r="H271" s="9">
        <f t="shared" si="135"/>
        <v>0</v>
      </c>
      <c r="I271" s="9">
        <f t="shared" si="135"/>
        <v>34634902.68</v>
      </c>
      <c r="J271" s="9">
        <f t="shared" si="135"/>
        <v>26619354.640000001</v>
      </c>
      <c r="K271" s="11">
        <f t="shared" si="110"/>
        <v>0.76857021617593302</v>
      </c>
      <c r="L271" s="21" t="str">
        <f t="shared" si="113"/>
        <v>-</v>
      </c>
    </row>
    <row r="272" spans="1:12" ht="32.25" customHeight="1" x14ac:dyDescent="0.2">
      <c r="A272" s="7" t="s">
        <v>70</v>
      </c>
      <c r="B272" s="1" t="s">
        <v>32</v>
      </c>
      <c r="C272" s="1" t="s">
        <v>13</v>
      </c>
      <c r="D272" s="1" t="s">
        <v>206</v>
      </c>
      <c r="E272" s="1" t="s">
        <v>24</v>
      </c>
      <c r="F272" s="1" t="s">
        <v>207</v>
      </c>
      <c r="G272" s="1" t="s">
        <v>71</v>
      </c>
      <c r="H272" s="9">
        <v>0</v>
      </c>
      <c r="I272" s="9">
        <v>34634902.68</v>
      </c>
      <c r="J272" s="10">
        <v>26619354.640000001</v>
      </c>
      <c r="K272" s="11">
        <f t="shared" si="110"/>
        <v>0.76857021617593302</v>
      </c>
      <c r="L272" s="21" t="str">
        <f t="shared" si="113"/>
        <v>-</v>
      </c>
    </row>
    <row r="273" spans="1:12" ht="48.95" customHeight="1" x14ac:dyDescent="0.2">
      <c r="A273" s="3" t="s">
        <v>208</v>
      </c>
      <c r="B273" s="4" t="s">
        <v>32</v>
      </c>
      <c r="C273" s="4" t="s">
        <v>14</v>
      </c>
      <c r="D273" s="4" t="s">
        <v>0</v>
      </c>
      <c r="E273" s="8" t="s">
        <v>0</v>
      </c>
      <c r="F273" s="8" t="s">
        <v>0</v>
      </c>
      <c r="G273" s="8" t="s">
        <v>0</v>
      </c>
      <c r="H273" s="5">
        <f t="shared" ref="H273" si="136">H274+H279+H302</f>
        <v>7695310.7699999996</v>
      </c>
      <c r="I273" s="5">
        <f t="shared" ref="I273:J273" si="137">I274+I279+I302</f>
        <v>8036542.4000000004</v>
      </c>
      <c r="J273" s="5">
        <f t="shared" si="137"/>
        <v>4639392.17</v>
      </c>
      <c r="K273" s="16">
        <f t="shared" si="110"/>
        <v>0.57728708928357042</v>
      </c>
      <c r="L273" s="21">
        <f t="shared" si="113"/>
        <v>0.60288561549542208</v>
      </c>
    </row>
    <row r="274" spans="1:12" ht="64.5" customHeight="1" x14ac:dyDescent="0.2">
      <c r="A274" s="3" t="s">
        <v>209</v>
      </c>
      <c r="B274" s="4" t="s">
        <v>32</v>
      </c>
      <c r="C274" s="4" t="s">
        <v>14</v>
      </c>
      <c r="D274" s="4" t="s">
        <v>210</v>
      </c>
      <c r="E274" s="8" t="s">
        <v>0</v>
      </c>
      <c r="F274" s="8" t="s">
        <v>0</v>
      </c>
      <c r="G274" s="8" t="s">
        <v>0</v>
      </c>
      <c r="H274" s="5">
        <f t="shared" ref="H274:J277" si="138">H275</f>
        <v>530098.16</v>
      </c>
      <c r="I274" s="5">
        <f t="shared" si="138"/>
        <v>934624</v>
      </c>
      <c r="J274" s="5">
        <f t="shared" si="138"/>
        <v>544515.9</v>
      </c>
      <c r="K274" s="16">
        <f t="shared" si="110"/>
        <v>0.58260423443010245</v>
      </c>
      <c r="L274" s="21">
        <f t="shared" si="113"/>
        <v>1.0271982456984947</v>
      </c>
    </row>
    <row r="275" spans="1:12" ht="15" customHeight="1" x14ac:dyDescent="0.2">
      <c r="A275" s="3" t="s">
        <v>23</v>
      </c>
      <c r="B275" s="4" t="s">
        <v>32</v>
      </c>
      <c r="C275" s="4" t="s">
        <v>14</v>
      </c>
      <c r="D275" s="4" t="s">
        <v>210</v>
      </c>
      <c r="E275" s="4" t="s">
        <v>24</v>
      </c>
      <c r="F275" s="6" t="s">
        <v>0</v>
      </c>
      <c r="G275" s="6" t="s">
        <v>0</v>
      </c>
      <c r="H275" s="5">
        <f t="shared" si="138"/>
        <v>530098.16</v>
      </c>
      <c r="I275" s="5">
        <f t="shared" si="138"/>
        <v>934624</v>
      </c>
      <c r="J275" s="5">
        <f t="shared" si="138"/>
        <v>544515.9</v>
      </c>
      <c r="K275" s="16">
        <f t="shared" si="110"/>
        <v>0.58260423443010245</v>
      </c>
      <c r="L275" s="21">
        <f t="shared" si="113"/>
        <v>1.0271982456984947</v>
      </c>
    </row>
    <row r="276" spans="1:12" ht="48.95" customHeight="1" x14ac:dyDescent="0.2">
      <c r="A276" s="7" t="s">
        <v>211</v>
      </c>
      <c r="B276" s="1" t="s">
        <v>32</v>
      </c>
      <c r="C276" s="1" t="s">
        <v>14</v>
      </c>
      <c r="D276" s="1" t="s">
        <v>210</v>
      </c>
      <c r="E276" s="1" t="s">
        <v>24</v>
      </c>
      <c r="F276" s="1" t="s">
        <v>212</v>
      </c>
      <c r="G276" s="8" t="s">
        <v>0</v>
      </c>
      <c r="H276" s="9">
        <f t="shared" si="138"/>
        <v>530098.16</v>
      </c>
      <c r="I276" s="9">
        <f t="shared" si="138"/>
        <v>934624</v>
      </c>
      <c r="J276" s="9">
        <f t="shared" si="138"/>
        <v>544515.9</v>
      </c>
      <c r="K276" s="11">
        <f t="shared" si="110"/>
        <v>0.58260423443010245</v>
      </c>
      <c r="L276" s="21">
        <f t="shared" si="113"/>
        <v>1.0271982456984947</v>
      </c>
    </row>
    <row r="277" spans="1:12" ht="32.25" customHeight="1" x14ac:dyDescent="0.2">
      <c r="A277" s="7" t="s">
        <v>168</v>
      </c>
      <c r="B277" s="1" t="s">
        <v>32</v>
      </c>
      <c r="C277" s="1" t="s">
        <v>14</v>
      </c>
      <c r="D277" s="1" t="s">
        <v>210</v>
      </c>
      <c r="E277" s="1" t="s">
        <v>24</v>
      </c>
      <c r="F277" s="1" t="s">
        <v>212</v>
      </c>
      <c r="G277" s="1" t="s">
        <v>169</v>
      </c>
      <c r="H277" s="9">
        <f t="shared" si="138"/>
        <v>530098.16</v>
      </c>
      <c r="I277" s="9">
        <f t="shared" si="138"/>
        <v>934624</v>
      </c>
      <c r="J277" s="9">
        <f t="shared" si="138"/>
        <v>544515.9</v>
      </c>
      <c r="K277" s="11">
        <f t="shared" si="110"/>
        <v>0.58260423443010245</v>
      </c>
      <c r="L277" s="21">
        <f t="shared" si="113"/>
        <v>1.0271982456984947</v>
      </c>
    </row>
    <row r="278" spans="1:12" ht="32.25" customHeight="1" x14ac:dyDescent="0.2">
      <c r="A278" s="7" t="s">
        <v>213</v>
      </c>
      <c r="B278" s="1" t="s">
        <v>32</v>
      </c>
      <c r="C278" s="1" t="s">
        <v>14</v>
      </c>
      <c r="D278" s="1" t="s">
        <v>210</v>
      </c>
      <c r="E278" s="1" t="s">
        <v>24</v>
      </c>
      <c r="F278" s="1" t="s">
        <v>212</v>
      </c>
      <c r="G278" s="1" t="s">
        <v>214</v>
      </c>
      <c r="H278" s="9">
        <v>530098.16</v>
      </c>
      <c r="I278" s="9">
        <v>934624</v>
      </c>
      <c r="J278" s="10">
        <v>544515.9</v>
      </c>
      <c r="K278" s="11">
        <f t="shared" si="110"/>
        <v>0.58260423443010245</v>
      </c>
      <c r="L278" s="21">
        <f t="shared" si="113"/>
        <v>1.0271982456984947</v>
      </c>
    </row>
    <row r="279" spans="1:12" ht="80.099999999999994" customHeight="1" x14ac:dyDescent="0.2">
      <c r="A279" s="3" t="s">
        <v>215</v>
      </c>
      <c r="B279" s="4" t="s">
        <v>32</v>
      </c>
      <c r="C279" s="4" t="s">
        <v>14</v>
      </c>
      <c r="D279" s="4" t="s">
        <v>216</v>
      </c>
      <c r="E279" s="8" t="s">
        <v>0</v>
      </c>
      <c r="F279" s="8" t="s">
        <v>0</v>
      </c>
      <c r="G279" s="8" t="s">
        <v>0</v>
      </c>
      <c r="H279" s="5">
        <f t="shared" ref="H279:J279" si="139">H280</f>
        <v>6744194.4499999993</v>
      </c>
      <c r="I279" s="5">
        <f t="shared" si="139"/>
        <v>6637810</v>
      </c>
      <c r="J279" s="5">
        <f t="shared" si="139"/>
        <v>3630767.87</v>
      </c>
      <c r="K279" s="16">
        <f t="shared" si="110"/>
        <v>0.54698279553045359</v>
      </c>
      <c r="L279" s="21">
        <f t="shared" si="113"/>
        <v>0.53835456508819979</v>
      </c>
    </row>
    <row r="280" spans="1:12" ht="15" customHeight="1" x14ac:dyDescent="0.2">
      <c r="A280" s="3" t="s">
        <v>23</v>
      </c>
      <c r="B280" s="4" t="s">
        <v>32</v>
      </c>
      <c r="C280" s="4" t="s">
        <v>14</v>
      </c>
      <c r="D280" s="4" t="s">
        <v>216</v>
      </c>
      <c r="E280" s="4" t="s">
        <v>24</v>
      </c>
      <c r="F280" s="6" t="s">
        <v>0</v>
      </c>
      <c r="G280" s="6" t="s">
        <v>0</v>
      </c>
      <c r="H280" s="5">
        <f>H281+H284+H289+H292+H296+H299</f>
        <v>6744194.4499999993</v>
      </c>
      <c r="I280" s="5">
        <f t="shared" ref="I280:J280" si="140">I281+I284+I289+I292+I296</f>
        <v>6637810</v>
      </c>
      <c r="J280" s="5">
        <f t="shared" si="140"/>
        <v>3630767.87</v>
      </c>
      <c r="K280" s="16">
        <f t="shared" si="110"/>
        <v>0.54698279553045359</v>
      </c>
      <c r="L280" s="21">
        <f t="shared" si="113"/>
        <v>0.53835456508819979</v>
      </c>
    </row>
    <row r="281" spans="1:12" ht="80.099999999999994" customHeight="1" x14ac:dyDescent="0.2">
      <c r="A281" s="7" t="s">
        <v>217</v>
      </c>
      <c r="B281" s="1" t="s">
        <v>32</v>
      </c>
      <c r="C281" s="1" t="s">
        <v>14</v>
      </c>
      <c r="D281" s="1" t="s">
        <v>216</v>
      </c>
      <c r="E281" s="1" t="s">
        <v>24</v>
      </c>
      <c r="F281" s="1" t="s">
        <v>218</v>
      </c>
      <c r="G281" s="8" t="s">
        <v>0</v>
      </c>
      <c r="H281" s="9">
        <f t="shared" ref="H281:J282" si="141">H282</f>
        <v>12300</v>
      </c>
      <c r="I281" s="9">
        <f t="shared" si="141"/>
        <v>51200</v>
      </c>
      <c r="J281" s="9">
        <f t="shared" si="141"/>
        <v>24600</v>
      </c>
      <c r="K281" s="11">
        <f t="shared" si="110"/>
        <v>0.48046875</v>
      </c>
      <c r="L281" s="21">
        <f t="shared" si="113"/>
        <v>2</v>
      </c>
    </row>
    <row r="282" spans="1:12" ht="32.25" customHeight="1" x14ac:dyDescent="0.2">
      <c r="A282" s="7" t="s">
        <v>168</v>
      </c>
      <c r="B282" s="1" t="s">
        <v>32</v>
      </c>
      <c r="C282" s="1" t="s">
        <v>14</v>
      </c>
      <c r="D282" s="1" t="s">
        <v>216</v>
      </c>
      <c r="E282" s="1" t="s">
        <v>24</v>
      </c>
      <c r="F282" s="1" t="s">
        <v>218</v>
      </c>
      <c r="G282" s="1" t="s">
        <v>169</v>
      </c>
      <c r="H282" s="9">
        <f t="shared" si="141"/>
        <v>12300</v>
      </c>
      <c r="I282" s="9">
        <f t="shared" si="141"/>
        <v>51200</v>
      </c>
      <c r="J282" s="9">
        <f t="shared" si="141"/>
        <v>24600</v>
      </c>
      <c r="K282" s="11">
        <f t="shared" ref="K282:K351" si="142">IFERROR(J282/I282,"-")</f>
        <v>0.48046875</v>
      </c>
      <c r="L282" s="21">
        <f t="shared" si="113"/>
        <v>2</v>
      </c>
    </row>
    <row r="283" spans="1:12" ht="32.25" customHeight="1" x14ac:dyDescent="0.2">
      <c r="A283" s="7" t="s">
        <v>213</v>
      </c>
      <c r="B283" s="1" t="s">
        <v>32</v>
      </c>
      <c r="C283" s="1" t="s">
        <v>14</v>
      </c>
      <c r="D283" s="1" t="s">
        <v>216</v>
      </c>
      <c r="E283" s="1" t="s">
        <v>24</v>
      </c>
      <c r="F283" s="1" t="s">
        <v>218</v>
      </c>
      <c r="G283" s="1" t="s">
        <v>214</v>
      </c>
      <c r="H283" s="9">
        <v>12300</v>
      </c>
      <c r="I283" s="9">
        <v>51200</v>
      </c>
      <c r="J283" s="10">
        <v>24600</v>
      </c>
      <c r="K283" s="11">
        <f t="shared" si="142"/>
        <v>0.48046875</v>
      </c>
      <c r="L283" s="21">
        <f t="shared" si="113"/>
        <v>2</v>
      </c>
    </row>
    <row r="284" spans="1:12" ht="239.65" customHeight="1" x14ac:dyDescent="0.2">
      <c r="A284" s="7" t="s">
        <v>219</v>
      </c>
      <c r="B284" s="1" t="s">
        <v>32</v>
      </c>
      <c r="C284" s="1" t="s">
        <v>14</v>
      </c>
      <c r="D284" s="1" t="s">
        <v>216</v>
      </c>
      <c r="E284" s="1" t="s">
        <v>24</v>
      </c>
      <c r="F284" s="1" t="s">
        <v>220</v>
      </c>
      <c r="G284" s="8" t="s">
        <v>0</v>
      </c>
      <c r="H284" s="9">
        <f t="shared" ref="H284" si="143">H285+H287</f>
        <v>454928.00999999995</v>
      </c>
      <c r="I284" s="9">
        <f t="shared" ref="I284:J284" si="144">I285+I287</f>
        <v>783270</v>
      </c>
      <c r="J284" s="9">
        <f t="shared" si="144"/>
        <v>390969.74</v>
      </c>
      <c r="K284" s="11">
        <f t="shared" si="142"/>
        <v>0.49915066324511342</v>
      </c>
      <c r="L284" s="21">
        <f t="shared" si="113"/>
        <v>0.85941012952796647</v>
      </c>
    </row>
    <row r="285" spans="1:12" ht="127.9" customHeight="1" x14ac:dyDescent="0.2">
      <c r="A285" s="7" t="s">
        <v>37</v>
      </c>
      <c r="B285" s="1" t="s">
        <v>32</v>
      </c>
      <c r="C285" s="1" t="s">
        <v>14</v>
      </c>
      <c r="D285" s="1" t="s">
        <v>216</v>
      </c>
      <c r="E285" s="1" t="s">
        <v>24</v>
      </c>
      <c r="F285" s="1" t="s">
        <v>220</v>
      </c>
      <c r="G285" s="1" t="s">
        <v>38</v>
      </c>
      <c r="H285" s="9">
        <f t="shared" ref="H285:J285" si="145">H286</f>
        <v>330816.46999999997</v>
      </c>
      <c r="I285" s="9">
        <f t="shared" si="145"/>
        <v>484356</v>
      </c>
      <c r="J285" s="9">
        <f t="shared" si="145"/>
        <v>353111.69</v>
      </c>
      <c r="K285" s="11">
        <f t="shared" si="142"/>
        <v>0.7290333762769533</v>
      </c>
      <c r="L285" s="21">
        <f t="shared" si="113"/>
        <v>1.067394528452589</v>
      </c>
    </row>
    <row r="286" spans="1:12" ht="48.95" customHeight="1" x14ac:dyDescent="0.2">
      <c r="A286" s="7" t="s">
        <v>39</v>
      </c>
      <c r="B286" s="1" t="s">
        <v>32</v>
      </c>
      <c r="C286" s="1" t="s">
        <v>14</v>
      </c>
      <c r="D286" s="1" t="s">
        <v>216</v>
      </c>
      <c r="E286" s="1" t="s">
        <v>24</v>
      </c>
      <c r="F286" s="1" t="s">
        <v>220</v>
      </c>
      <c r="G286" s="1" t="s">
        <v>40</v>
      </c>
      <c r="H286" s="9">
        <v>330816.46999999997</v>
      </c>
      <c r="I286" s="9">
        <v>484356</v>
      </c>
      <c r="J286" s="10">
        <v>353111.69</v>
      </c>
      <c r="K286" s="11">
        <f t="shared" si="142"/>
        <v>0.7290333762769533</v>
      </c>
      <c r="L286" s="21">
        <f t="shared" si="113"/>
        <v>1.067394528452589</v>
      </c>
    </row>
    <row r="287" spans="1:12" ht="48.95" customHeight="1" x14ac:dyDescent="0.2">
      <c r="A287" s="7" t="s">
        <v>27</v>
      </c>
      <c r="B287" s="1" t="s">
        <v>32</v>
      </c>
      <c r="C287" s="1" t="s">
        <v>14</v>
      </c>
      <c r="D287" s="1" t="s">
        <v>216</v>
      </c>
      <c r="E287" s="1" t="s">
        <v>24</v>
      </c>
      <c r="F287" s="1" t="s">
        <v>220</v>
      </c>
      <c r="G287" s="1" t="s">
        <v>28</v>
      </c>
      <c r="H287" s="9">
        <f t="shared" ref="H287:J287" si="146">H288</f>
        <v>124111.54</v>
      </c>
      <c r="I287" s="9">
        <f t="shared" si="146"/>
        <v>298914</v>
      </c>
      <c r="J287" s="9">
        <f t="shared" si="146"/>
        <v>37858.050000000003</v>
      </c>
      <c r="K287" s="11">
        <f t="shared" si="142"/>
        <v>0.12665198016820892</v>
      </c>
      <c r="L287" s="21">
        <f t="shared" si="113"/>
        <v>0.30503247320917948</v>
      </c>
    </row>
    <row r="288" spans="1:12" ht="64.5" customHeight="1" x14ac:dyDescent="0.2">
      <c r="A288" s="7" t="s">
        <v>29</v>
      </c>
      <c r="B288" s="1" t="s">
        <v>32</v>
      </c>
      <c r="C288" s="1" t="s">
        <v>14</v>
      </c>
      <c r="D288" s="1" t="s">
        <v>216</v>
      </c>
      <c r="E288" s="1" t="s">
        <v>24</v>
      </c>
      <c r="F288" s="1" t="s">
        <v>220</v>
      </c>
      <c r="G288" s="1" t="s">
        <v>30</v>
      </c>
      <c r="H288" s="9">
        <v>124111.54</v>
      </c>
      <c r="I288" s="9">
        <v>298914</v>
      </c>
      <c r="J288" s="10">
        <v>37858.050000000003</v>
      </c>
      <c r="K288" s="11">
        <f t="shared" si="142"/>
        <v>0.12665198016820892</v>
      </c>
      <c r="L288" s="21">
        <f t="shared" si="113"/>
        <v>0.30503247320917948</v>
      </c>
    </row>
    <row r="289" spans="1:12" ht="255.2" customHeight="1" x14ac:dyDescent="0.2">
      <c r="A289" s="7" t="s">
        <v>221</v>
      </c>
      <c r="B289" s="1" t="s">
        <v>32</v>
      </c>
      <c r="C289" s="1" t="s">
        <v>14</v>
      </c>
      <c r="D289" s="1" t="s">
        <v>216</v>
      </c>
      <c r="E289" s="1" t="s">
        <v>24</v>
      </c>
      <c r="F289" s="1" t="s">
        <v>222</v>
      </c>
      <c r="G289" s="8" t="s">
        <v>0</v>
      </c>
      <c r="H289" s="9">
        <f t="shared" ref="H289:J290" si="147">H290</f>
        <v>0</v>
      </c>
      <c r="I289" s="9">
        <f t="shared" si="147"/>
        <v>28000</v>
      </c>
      <c r="J289" s="9">
        <f t="shared" si="147"/>
        <v>28000</v>
      </c>
      <c r="K289" s="11">
        <f t="shared" si="142"/>
        <v>1</v>
      </c>
      <c r="L289" s="21" t="str">
        <f t="shared" si="113"/>
        <v>-</v>
      </c>
    </row>
    <row r="290" spans="1:12" ht="48.95" customHeight="1" x14ac:dyDescent="0.2">
      <c r="A290" s="7" t="s">
        <v>27</v>
      </c>
      <c r="B290" s="1" t="s">
        <v>32</v>
      </c>
      <c r="C290" s="1" t="s">
        <v>14</v>
      </c>
      <c r="D290" s="1" t="s">
        <v>216</v>
      </c>
      <c r="E290" s="1" t="s">
        <v>24</v>
      </c>
      <c r="F290" s="1" t="s">
        <v>222</v>
      </c>
      <c r="G290" s="1" t="s">
        <v>28</v>
      </c>
      <c r="H290" s="9">
        <f t="shared" si="147"/>
        <v>0</v>
      </c>
      <c r="I290" s="9">
        <f t="shared" si="147"/>
        <v>28000</v>
      </c>
      <c r="J290" s="9">
        <f t="shared" si="147"/>
        <v>28000</v>
      </c>
      <c r="K290" s="11">
        <f t="shared" si="142"/>
        <v>1</v>
      </c>
      <c r="L290" s="21" t="str">
        <f t="shared" si="113"/>
        <v>-</v>
      </c>
    </row>
    <row r="291" spans="1:12" ht="64.5" customHeight="1" x14ac:dyDescent="0.2">
      <c r="A291" s="7" t="s">
        <v>29</v>
      </c>
      <c r="B291" s="1" t="s">
        <v>32</v>
      </c>
      <c r="C291" s="1" t="s">
        <v>14</v>
      </c>
      <c r="D291" s="1" t="s">
        <v>216</v>
      </c>
      <c r="E291" s="1" t="s">
        <v>24</v>
      </c>
      <c r="F291" s="1" t="s">
        <v>222</v>
      </c>
      <c r="G291" s="1" t="s">
        <v>30</v>
      </c>
      <c r="H291" s="9">
        <v>0</v>
      </c>
      <c r="I291" s="9">
        <v>28000</v>
      </c>
      <c r="J291" s="10">
        <v>28000</v>
      </c>
      <c r="K291" s="11">
        <f t="shared" si="142"/>
        <v>1</v>
      </c>
      <c r="L291" s="21" t="str">
        <f t="shared" si="113"/>
        <v>-</v>
      </c>
    </row>
    <row r="292" spans="1:12" ht="287.25" customHeight="1" x14ac:dyDescent="0.2">
      <c r="A292" s="7" t="s">
        <v>223</v>
      </c>
      <c r="B292" s="1" t="s">
        <v>32</v>
      </c>
      <c r="C292" s="1" t="s">
        <v>14</v>
      </c>
      <c r="D292" s="1" t="s">
        <v>216</v>
      </c>
      <c r="E292" s="1" t="s">
        <v>24</v>
      </c>
      <c r="F292" s="1" t="s">
        <v>224</v>
      </c>
      <c r="G292" s="8" t="s">
        <v>0</v>
      </c>
      <c r="H292" s="9">
        <f t="shared" ref="H292:J292" si="148">H293</f>
        <v>2096657.8399999999</v>
      </c>
      <c r="I292" s="9">
        <f t="shared" si="148"/>
        <v>3172930</v>
      </c>
      <c r="J292" s="9">
        <f t="shared" si="148"/>
        <v>2251098.13</v>
      </c>
      <c r="K292" s="11">
        <f t="shared" si="142"/>
        <v>0.70946983702760535</v>
      </c>
      <c r="L292" s="21">
        <f t="shared" ref="L292:L376" si="149">IFERROR(J292/H292,"-")</f>
        <v>1.0736602258382799</v>
      </c>
    </row>
    <row r="293" spans="1:12" ht="32.25" customHeight="1" x14ac:dyDescent="0.2">
      <c r="A293" s="7" t="s">
        <v>168</v>
      </c>
      <c r="B293" s="1" t="s">
        <v>32</v>
      </c>
      <c r="C293" s="1" t="s">
        <v>14</v>
      </c>
      <c r="D293" s="1" t="s">
        <v>216</v>
      </c>
      <c r="E293" s="1" t="s">
        <v>24</v>
      </c>
      <c r="F293" s="1" t="s">
        <v>224</v>
      </c>
      <c r="G293" s="1" t="s">
        <v>169</v>
      </c>
      <c r="H293" s="9">
        <f t="shared" ref="H293" si="150">H294+H295</f>
        <v>2096657.8399999999</v>
      </c>
      <c r="I293" s="9">
        <f t="shared" ref="I293:J293" si="151">I294+I295</f>
        <v>3172930</v>
      </c>
      <c r="J293" s="9">
        <f t="shared" si="151"/>
        <v>2251098.13</v>
      </c>
      <c r="K293" s="11">
        <f t="shared" si="142"/>
        <v>0.70946983702760535</v>
      </c>
      <c r="L293" s="21">
        <f t="shared" si="149"/>
        <v>1.0736602258382799</v>
      </c>
    </row>
    <row r="294" spans="1:12" ht="32.25" customHeight="1" x14ac:dyDescent="0.2">
      <c r="A294" s="7" t="s">
        <v>213</v>
      </c>
      <c r="B294" s="1" t="s">
        <v>32</v>
      </c>
      <c r="C294" s="1" t="s">
        <v>14</v>
      </c>
      <c r="D294" s="1" t="s">
        <v>216</v>
      </c>
      <c r="E294" s="1" t="s">
        <v>24</v>
      </c>
      <c r="F294" s="1" t="s">
        <v>224</v>
      </c>
      <c r="G294" s="1" t="s">
        <v>214</v>
      </c>
      <c r="H294" s="9">
        <v>1665752.46</v>
      </c>
      <c r="I294" s="9">
        <v>2256876</v>
      </c>
      <c r="J294" s="10">
        <v>1781375.5</v>
      </c>
      <c r="K294" s="11">
        <f t="shared" si="142"/>
        <v>0.78931031213057345</v>
      </c>
      <c r="L294" s="21">
        <f t="shared" si="149"/>
        <v>1.0694118980919891</v>
      </c>
    </row>
    <row r="295" spans="1:12" ht="48.95" customHeight="1" x14ac:dyDescent="0.2">
      <c r="A295" s="7" t="s">
        <v>170</v>
      </c>
      <c r="B295" s="1" t="s">
        <v>32</v>
      </c>
      <c r="C295" s="1" t="s">
        <v>14</v>
      </c>
      <c r="D295" s="1" t="s">
        <v>216</v>
      </c>
      <c r="E295" s="1" t="s">
        <v>24</v>
      </c>
      <c r="F295" s="1" t="s">
        <v>224</v>
      </c>
      <c r="G295" s="1" t="s">
        <v>171</v>
      </c>
      <c r="H295" s="9">
        <v>430905.38</v>
      </c>
      <c r="I295" s="9">
        <v>916054</v>
      </c>
      <c r="J295" s="10">
        <v>469722.63</v>
      </c>
      <c r="K295" s="11">
        <f t="shared" si="142"/>
        <v>0.51276740235837626</v>
      </c>
      <c r="L295" s="21">
        <f t="shared" si="149"/>
        <v>1.0900830015164815</v>
      </c>
    </row>
    <row r="296" spans="1:12" ht="96.6" customHeight="1" x14ac:dyDescent="0.2">
      <c r="A296" s="7" t="s">
        <v>225</v>
      </c>
      <c r="B296" s="1" t="s">
        <v>32</v>
      </c>
      <c r="C296" s="1" t="s">
        <v>14</v>
      </c>
      <c r="D296" s="1" t="s">
        <v>216</v>
      </c>
      <c r="E296" s="1" t="s">
        <v>24</v>
      </c>
      <c r="F296" s="1" t="s">
        <v>226</v>
      </c>
      <c r="G296" s="8" t="s">
        <v>0</v>
      </c>
      <c r="H296" s="9">
        <f t="shared" ref="H296:J297" si="152">H297</f>
        <v>3722400</v>
      </c>
      <c r="I296" s="9">
        <f t="shared" si="152"/>
        <v>2602410</v>
      </c>
      <c r="J296" s="9">
        <f t="shared" si="152"/>
        <v>936100</v>
      </c>
      <c r="K296" s="11">
        <f t="shared" si="142"/>
        <v>0.3597050426335589</v>
      </c>
      <c r="L296" s="21">
        <f t="shared" si="149"/>
        <v>0.25147754137115841</v>
      </c>
    </row>
    <row r="297" spans="1:12" ht="48.95" customHeight="1" x14ac:dyDescent="0.2">
      <c r="A297" s="7" t="s">
        <v>121</v>
      </c>
      <c r="B297" s="1" t="s">
        <v>32</v>
      </c>
      <c r="C297" s="1" t="s">
        <v>14</v>
      </c>
      <c r="D297" s="1" t="s">
        <v>216</v>
      </c>
      <c r="E297" s="1" t="s">
        <v>24</v>
      </c>
      <c r="F297" s="1" t="s">
        <v>226</v>
      </c>
      <c r="G297" s="1" t="s">
        <v>122</v>
      </c>
      <c r="H297" s="9">
        <f t="shared" si="152"/>
        <v>3722400</v>
      </c>
      <c r="I297" s="9">
        <f t="shared" si="152"/>
        <v>2602410</v>
      </c>
      <c r="J297" s="9">
        <f t="shared" si="152"/>
        <v>936100</v>
      </c>
      <c r="K297" s="11">
        <f t="shared" si="142"/>
        <v>0.3597050426335589</v>
      </c>
      <c r="L297" s="21">
        <f t="shared" si="149"/>
        <v>0.25147754137115841</v>
      </c>
    </row>
    <row r="298" spans="1:12" ht="15" customHeight="1" x14ac:dyDescent="0.2">
      <c r="A298" s="7" t="s">
        <v>123</v>
      </c>
      <c r="B298" s="1" t="s">
        <v>32</v>
      </c>
      <c r="C298" s="1" t="s">
        <v>14</v>
      </c>
      <c r="D298" s="1" t="s">
        <v>216</v>
      </c>
      <c r="E298" s="1" t="s">
        <v>24</v>
      </c>
      <c r="F298" s="1" t="s">
        <v>226</v>
      </c>
      <c r="G298" s="1" t="s">
        <v>124</v>
      </c>
      <c r="H298" s="9">
        <v>3722400</v>
      </c>
      <c r="I298" s="9">
        <v>2602410</v>
      </c>
      <c r="J298" s="10">
        <v>936100</v>
      </c>
      <c r="K298" s="11">
        <f t="shared" si="142"/>
        <v>0.3597050426335589</v>
      </c>
      <c r="L298" s="21">
        <f t="shared" si="149"/>
        <v>0.25147754137115841</v>
      </c>
    </row>
    <row r="299" spans="1:12" ht="74.25" customHeight="1" x14ac:dyDescent="0.2">
      <c r="A299" s="7" t="s">
        <v>312</v>
      </c>
      <c r="B299" s="1" t="s">
        <v>32</v>
      </c>
      <c r="C299" s="1" t="s">
        <v>14</v>
      </c>
      <c r="D299" s="1" t="s">
        <v>216</v>
      </c>
      <c r="E299" s="1" t="s">
        <v>24</v>
      </c>
      <c r="F299" s="1">
        <v>52600</v>
      </c>
      <c r="G299" s="8" t="s">
        <v>0</v>
      </c>
      <c r="H299" s="9">
        <f t="shared" ref="H299:J299" si="153">H300</f>
        <v>457908.6</v>
      </c>
      <c r="I299" s="9">
        <f t="shared" si="153"/>
        <v>0</v>
      </c>
      <c r="J299" s="9">
        <f t="shared" si="153"/>
        <v>0</v>
      </c>
      <c r="K299" s="11" t="str">
        <f t="shared" ref="K299:K301" si="154">IFERROR(J299/I299,"-")</f>
        <v>-</v>
      </c>
      <c r="L299" s="21">
        <f t="shared" ref="L299:L301" si="155">IFERROR(J299/H299,"-")</f>
        <v>0</v>
      </c>
    </row>
    <row r="300" spans="1:12" ht="32.25" customHeight="1" x14ac:dyDescent="0.2">
      <c r="A300" s="7" t="s">
        <v>168</v>
      </c>
      <c r="B300" s="1" t="s">
        <v>32</v>
      </c>
      <c r="C300" s="1" t="s">
        <v>14</v>
      </c>
      <c r="D300" s="1" t="s">
        <v>216</v>
      </c>
      <c r="E300" s="1" t="s">
        <v>24</v>
      </c>
      <c r="F300" s="1">
        <v>52600</v>
      </c>
      <c r="G300" s="1" t="s">
        <v>169</v>
      </c>
      <c r="H300" s="9">
        <f t="shared" ref="H300" si="156">H301+H302</f>
        <v>457908.6</v>
      </c>
      <c r="I300" s="9">
        <f>I301</f>
        <v>0</v>
      </c>
      <c r="J300" s="9">
        <f>J301</f>
        <v>0</v>
      </c>
      <c r="K300" s="11" t="str">
        <f t="shared" si="154"/>
        <v>-</v>
      </c>
      <c r="L300" s="21">
        <f t="shared" si="155"/>
        <v>0</v>
      </c>
    </row>
    <row r="301" spans="1:12" ht="32.25" customHeight="1" x14ac:dyDescent="0.2">
      <c r="A301" s="7" t="s">
        <v>213</v>
      </c>
      <c r="B301" s="1" t="s">
        <v>32</v>
      </c>
      <c r="C301" s="1" t="s">
        <v>14</v>
      </c>
      <c r="D301" s="1" t="s">
        <v>216</v>
      </c>
      <c r="E301" s="1" t="s">
        <v>24</v>
      </c>
      <c r="F301" s="1">
        <v>52600</v>
      </c>
      <c r="G301" s="1" t="s">
        <v>214</v>
      </c>
      <c r="H301" s="9">
        <v>36890.44</v>
      </c>
      <c r="I301" s="9">
        <v>0</v>
      </c>
      <c r="J301" s="10">
        <v>0</v>
      </c>
      <c r="K301" s="11" t="str">
        <f t="shared" si="154"/>
        <v>-</v>
      </c>
      <c r="L301" s="21">
        <f t="shared" si="155"/>
        <v>0</v>
      </c>
    </row>
    <row r="302" spans="1:12" ht="96.6" customHeight="1" x14ac:dyDescent="0.2">
      <c r="A302" s="3" t="s">
        <v>227</v>
      </c>
      <c r="B302" s="4" t="s">
        <v>32</v>
      </c>
      <c r="C302" s="4" t="s">
        <v>14</v>
      </c>
      <c r="D302" s="4" t="s">
        <v>228</v>
      </c>
      <c r="E302" s="8" t="s">
        <v>0</v>
      </c>
      <c r="F302" s="8" t="s">
        <v>0</v>
      </c>
      <c r="G302" s="8" t="s">
        <v>0</v>
      </c>
      <c r="H302" s="5">
        <f t="shared" ref="H302:J305" si="157">H303</f>
        <v>421018.16</v>
      </c>
      <c r="I302" s="5">
        <f t="shared" si="157"/>
        <v>464108.4</v>
      </c>
      <c r="J302" s="5">
        <f t="shared" si="157"/>
        <v>464108.4</v>
      </c>
      <c r="K302" s="16">
        <f t="shared" si="142"/>
        <v>1</v>
      </c>
      <c r="L302" s="21">
        <f t="shared" si="149"/>
        <v>1.1023476992061341</v>
      </c>
    </row>
    <row r="303" spans="1:12" ht="15" customHeight="1" x14ac:dyDescent="0.2">
      <c r="A303" s="3" t="s">
        <v>23</v>
      </c>
      <c r="B303" s="4" t="s">
        <v>32</v>
      </c>
      <c r="C303" s="4" t="s">
        <v>14</v>
      </c>
      <c r="D303" s="4" t="s">
        <v>228</v>
      </c>
      <c r="E303" s="4" t="s">
        <v>24</v>
      </c>
      <c r="F303" s="6" t="s">
        <v>0</v>
      </c>
      <c r="G303" s="6" t="s">
        <v>0</v>
      </c>
      <c r="H303" s="5">
        <f t="shared" si="157"/>
        <v>421018.16</v>
      </c>
      <c r="I303" s="5">
        <f t="shared" si="157"/>
        <v>464108.4</v>
      </c>
      <c r="J303" s="5">
        <f t="shared" si="157"/>
        <v>464108.4</v>
      </c>
      <c r="K303" s="16">
        <f t="shared" si="142"/>
        <v>1</v>
      </c>
      <c r="L303" s="21">
        <f t="shared" si="149"/>
        <v>1.1023476992061341</v>
      </c>
    </row>
    <row r="304" spans="1:12" ht="48.95" customHeight="1" x14ac:dyDescent="0.2">
      <c r="A304" s="7" t="s">
        <v>229</v>
      </c>
      <c r="B304" s="1" t="s">
        <v>32</v>
      </c>
      <c r="C304" s="1" t="s">
        <v>14</v>
      </c>
      <c r="D304" s="1" t="s">
        <v>228</v>
      </c>
      <c r="E304" s="1" t="s">
        <v>24</v>
      </c>
      <c r="F304" s="1" t="s">
        <v>230</v>
      </c>
      <c r="G304" s="8" t="s">
        <v>0</v>
      </c>
      <c r="H304" s="9">
        <f t="shared" si="157"/>
        <v>421018.16</v>
      </c>
      <c r="I304" s="9">
        <f t="shared" si="157"/>
        <v>464108.4</v>
      </c>
      <c r="J304" s="9">
        <f t="shared" si="157"/>
        <v>464108.4</v>
      </c>
      <c r="K304" s="11">
        <f t="shared" si="142"/>
        <v>1</v>
      </c>
      <c r="L304" s="21">
        <f t="shared" si="149"/>
        <v>1.1023476992061341</v>
      </c>
    </row>
    <row r="305" spans="1:12" ht="32.25" customHeight="1" x14ac:dyDescent="0.2">
      <c r="A305" s="7" t="s">
        <v>168</v>
      </c>
      <c r="B305" s="1" t="s">
        <v>32</v>
      </c>
      <c r="C305" s="1" t="s">
        <v>14</v>
      </c>
      <c r="D305" s="1" t="s">
        <v>228</v>
      </c>
      <c r="E305" s="1" t="s">
        <v>24</v>
      </c>
      <c r="F305" s="1" t="s">
        <v>230</v>
      </c>
      <c r="G305" s="1" t="s">
        <v>169</v>
      </c>
      <c r="H305" s="9">
        <f t="shared" si="157"/>
        <v>421018.16</v>
      </c>
      <c r="I305" s="9">
        <f t="shared" si="157"/>
        <v>464108.4</v>
      </c>
      <c r="J305" s="9">
        <f t="shared" si="157"/>
        <v>464108.4</v>
      </c>
      <c r="K305" s="11">
        <f t="shared" si="142"/>
        <v>1</v>
      </c>
      <c r="L305" s="21">
        <f t="shared" si="149"/>
        <v>1.1023476992061341</v>
      </c>
    </row>
    <row r="306" spans="1:12" ht="48.95" customHeight="1" x14ac:dyDescent="0.2">
      <c r="A306" s="7" t="s">
        <v>170</v>
      </c>
      <c r="B306" s="1" t="s">
        <v>32</v>
      </c>
      <c r="C306" s="1" t="s">
        <v>14</v>
      </c>
      <c r="D306" s="1" t="s">
        <v>228</v>
      </c>
      <c r="E306" s="1" t="s">
        <v>24</v>
      </c>
      <c r="F306" s="1" t="s">
        <v>230</v>
      </c>
      <c r="G306" s="1" t="s">
        <v>171</v>
      </c>
      <c r="H306" s="9">
        <v>421018.16</v>
      </c>
      <c r="I306" s="9">
        <v>464108.4</v>
      </c>
      <c r="J306" s="10">
        <v>464108.4</v>
      </c>
      <c r="K306" s="11">
        <f t="shared" si="142"/>
        <v>1</v>
      </c>
      <c r="L306" s="21">
        <f t="shared" si="149"/>
        <v>1.1023476992061341</v>
      </c>
    </row>
    <row r="307" spans="1:12" ht="48.95" customHeight="1" x14ac:dyDescent="0.2">
      <c r="A307" s="3" t="s">
        <v>231</v>
      </c>
      <c r="B307" s="4" t="s">
        <v>32</v>
      </c>
      <c r="C307" s="4" t="s">
        <v>15</v>
      </c>
      <c r="D307" s="4" t="s">
        <v>0</v>
      </c>
      <c r="E307" s="8" t="s">
        <v>0</v>
      </c>
      <c r="F307" s="8" t="s">
        <v>0</v>
      </c>
      <c r="G307" s="8" t="s">
        <v>0</v>
      </c>
      <c r="H307" s="5">
        <f t="shared" ref="H307" si="158">H308+H319</f>
        <v>7226120.1699999999</v>
      </c>
      <c r="I307" s="5">
        <f t="shared" ref="I307:J307" si="159">I308+I319</f>
        <v>13264244</v>
      </c>
      <c r="J307" s="5">
        <f t="shared" si="159"/>
        <v>9603824.3000000007</v>
      </c>
      <c r="K307" s="16">
        <f t="shared" si="142"/>
        <v>0.72403857317461895</v>
      </c>
      <c r="L307" s="21">
        <f t="shared" si="149"/>
        <v>1.3290429821346301</v>
      </c>
    </row>
    <row r="308" spans="1:12" ht="48.95" customHeight="1" x14ac:dyDescent="0.2">
      <c r="A308" s="3" t="s">
        <v>232</v>
      </c>
      <c r="B308" s="4" t="s">
        <v>32</v>
      </c>
      <c r="C308" s="4" t="s">
        <v>15</v>
      </c>
      <c r="D308" s="4" t="s">
        <v>233</v>
      </c>
      <c r="E308" s="8" t="s">
        <v>0</v>
      </c>
      <c r="F308" s="8" t="s">
        <v>0</v>
      </c>
      <c r="G308" s="8" t="s">
        <v>0</v>
      </c>
      <c r="H308" s="5">
        <f t="shared" ref="H308:J308" si="160">H309</f>
        <v>7226120.1699999999</v>
      </c>
      <c r="I308" s="5">
        <f t="shared" si="160"/>
        <v>13217770</v>
      </c>
      <c r="J308" s="5">
        <f t="shared" si="160"/>
        <v>9557350.3000000007</v>
      </c>
      <c r="K308" s="16">
        <f t="shared" si="142"/>
        <v>0.72306828610272389</v>
      </c>
      <c r="L308" s="21">
        <f t="shared" si="149"/>
        <v>1.3226115917194885</v>
      </c>
    </row>
    <row r="309" spans="1:12" ht="15" customHeight="1" x14ac:dyDescent="0.2">
      <c r="A309" s="3" t="s">
        <v>23</v>
      </c>
      <c r="B309" s="4" t="s">
        <v>32</v>
      </c>
      <c r="C309" s="4" t="s">
        <v>15</v>
      </c>
      <c r="D309" s="4" t="s">
        <v>233</v>
      </c>
      <c r="E309" s="4" t="s">
        <v>24</v>
      </c>
      <c r="F309" s="6" t="s">
        <v>0</v>
      </c>
      <c r="G309" s="6" t="s">
        <v>0</v>
      </c>
      <c r="H309" s="5">
        <f t="shared" ref="H309" si="161">H310+H313+H316</f>
        <v>7226120.1699999999</v>
      </c>
      <c r="I309" s="5">
        <f t="shared" ref="I309:J309" si="162">I310+I313+I316</f>
        <v>13217770</v>
      </c>
      <c r="J309" s="5">
        <f t="shared" si="162"/>
        <v>9557350.3000000007</v>
      </c>
      <c r="K309" s="16">
        <f t="shared" si="142"/>
        <v>0.72306828610272389</v>
      </c>
      <c r="L309" s="21">
        <f t="shared" si="149"/>
        <v>1.3226115917194885</v>
      </c>
    </row>
    <row r="310" spans="1:12" ht="15.2" customHeight="1" x14ac:dyDescent="0.2">
      <c r="A310" s="7" t="s">
        <v>234</v>
      </c>
      <c r="B310" s="1" t="s">
        <v>32</v>
      </c>
      <c r="C310" s="1" t="s">
        <v>15</v>
      </c>
      <c r="D310" s="1" t="s">
        <v>233</v>
      </c>
      <c r="E310" s="1" t="s">
        <v>24</v>
      </c>
      <c r="F310" s="1" t="s">
        <v>235</v>
      </c>
      <c r="G310" s="8" t="s">
        <v>0</v>
      </c>
      <c r="H310" s="9">
        <f t="shared" ref="H310:J311" si="163">H311</f>
        <v>1438790.17</v>
      </c>
      <c r="I310" s="9">
        <f t="shared" si="163"/>
        <v>2279573</v>
      </c>
      <c r="J310" s="9">
        <f t="shared" si="163"/>
        <v>1497396.3</v>
      </c>
      <c r="K310" s="11">
        <f t="shared" si="142"/>
        <v>0.65687578331555951</v>
      </c>
      <c r="L310" s="21">
        <f t="shared" si="149"/>
        <v>1.0407329235506246</v>
      </c>
    </row>
    <row r="311" spans="1:12" ht="64.5" customHeight="1" x14ac:dyDescent="0.2">
      <c r="A311" s="7" t="s">
        <v>68</v>
      </c>
      <c r="B311" s="1" t="s">
        <v>32</v>
      </c>
      <c r="C311" s="1" t="s">
        <v>15</v>
      </c>
      <c r="D311" s="1" t="s">
        <v>233</v>
      </c>
      <c r="E311" s="1" t="s">
        <v>24</v>
      </c>
      <c r="F311" s="1" t="s">
        <v>235</v>
      </c>
      <c r="G311" s="1" t="s">
        <v>69</v>
      </c>
      <c r="H311" s="9">
        <f t="shared" si="163"/>
        <v>1438790.17</v>
      </c>
      <c r="I311" s="9">
        <f t="shared" si="163"/>
        <v>2279573</v>
      </c>
      <c r="J311" s="9">
        <f t="shared" si="163"/>
        <v>1497396.3</v>
      </c>
      <c r="K311" s="11">
        <f t="shared" si="142"/>
        <v>0.65687578331555951</v>
      </c>
      <c r="L311" s="21">
        <f t="shared" si="149"/>
        <v>1.0407329235506246</v>
      </c>
    </row>
    <row r="312" spans="1:12" ht="32.25" customHeight="1" x14ac:dyDescent="0.2">
      <c r="A312" s="7" t="s">
        <v>70</v>
      </c>
      <c r="B312" s="1" t="s">
        <v>32</v>
      </c>
      <c r="C312" s="1" t="s">
        <v>15</v>
      </c>
      <c r="D312" s="1" t="s">
        <v>233</v>
      </c>
      <c r="E312" s="1" t="s">
        <v>24</v>
      </c>
      <c r="F312" s="1" t="s">
        <v>235</v>
      </c>
      <c r="G312" s="1" t="s">
        <v>71</v>
      </c>
      <c r="H312" s="9">
        <v>1438790.17</v>
      </c>
      <c r="I312" s="9">
        <v>2279573</v>
      </c>
      <c r="J312" s="10">
        <v>1497396.3</v>
      </c>
      <c r="K312" s="11">
        <f t="shared" si="142"/>
        <v>0.65687578331555951</v>
      </c>
      <c r="L312" s="21">
        <f t="shared" si="149"/>
        <v>1.0407329235506246</v>
      </c>
    </row>
    <row r="313" spans="1:12" ht="32.25" customHeight="1" x14ac:dyDescent="0.2">
      <c r="A313" s="7" t="s">
        <v>236</v>
      </c>
      <c r="B313" s="1" t="s">
        <v>32</v>
      </c>
      <c r="C313" s="1" t="s">
        <v>15</v>
      </c>
      <c r="D313" s="1" t="s">
        <v>233</v>
      </c>
      <c r="E313" s="1" t="s">
        <v>24</v>
      </c>
      <c r="F313" s="1" t="s">
        <v>237</v>
      </c>
      <c r="G313" s="8" t="s">
        <v>0</v>
      </c>
      <c r="H313" s="9">
        <f t="shared" ref="H313:J314" si="164">H314</f>
        <v>5787330</v>
      </c>
      <c r="I313" s="9">
        <f t="shared" si="164"/>
        <v>9058331</v>
      </c>
      <c r="J313" s="9">
        <f t="shared" si="164"/>
        <v>6180088</v>
      </c>
      <c r="K313" s="11">
        <f t="shared" si="142"/>
        <v>0.68225460076475453</v>
      </c>
      <c r="L313" s="21">
        <f t="shared" si="149"/>
        <v>1.0678651467948086</v>
      </c>
    </row>
    <row r="314" spans="1:12" ht="64.5" customHeight="1" x14ac:dyDescent="0.2">
      <c r="A314" s="7" t="s">
        <v>68</v>
      </c>
      <c r="B314" s="1" t="s">
        <v>32</v>
      </c>
      <c r="C314" s="1" t="s">
        <v>15</v>
      </c>
      <c r="D314" s="1" t="s">
        <v>233</v>
      </c>
      <c r="E314" s="1" t="s">
        <v>24</v>
      </c>
      <c r="F314" s="1" t="s">
        <v>237</v>
      </c>
      <c r="G314" s="1" t="s">
        <v>69</v>
      </c>
      <c r="H314" s="9">
        <f t="shared" si="164"/>
        <v>5787330</v>
      </c>
      <c r="I314" s="9">
        <f t="shared" si="164"/>
        <v>9058331</v>
      </c>
      <c r="J314" s="9">
        <f t="shared" si="164"/>
        <v>6180088</v>
      </c>
      <c r="K314" s="11">
        <f t="shared" si="142"/>
        <v>0.68225460076475453</v>
      </c>
      <c r="L314" s="21">
        <f t="shared" si="149"/>
        <v>1.0678651467948086</v>
      </c>
    </row>
    <row r="315" spans="1:12" ht="32.25" customHeight="1" x14ac:dyDescent="0.2">
      <c r="A315" s="7" t="s">
        <v>238</v>
      </c>
      <c r="B315" s="1" t="s">
        <v>32</v>
      </c>
      <c r="C315" s="1" t="s">
        <v>15</v>
      </c>
      <c r="D315" s="1" t="s">
        <v>233</v>
      </c>
      <c r="E315" s="1" t="s">
        <v>24</v>
      </c>
      <c r="F315" s="1" t="s">
        <v>237</v>
      </c>
      <c r="G315" s="1" t="s">
        <v>239</v>
      </c>
      <c r="H315" s="9">
        <v>5787330</v>
      </c>
      <c r="I315" s="9">
        <v>9058331</v>
      </c>
      <c r="J315" s="10">
        <v>6180088</v>
      </c>
      <c r="K315" s="11">
        <f t="shared" si="142"/>
        <v>0.68225460076475453</v>
      </c>
      <c r="L315" s="21">
        <f t="shared" si="149"/>
        <v>1.0678651467948086</v>
      </c>
    </row>
    <row r="316" spans="1:12" ht="80.099999999999994" customHeight="1" x14ac:dyDescent="0.2">
      <c r="A316" s="7" t="s">
        <v>240</v>
      </c>
      <c r="B316" s="1" t="s">
        <v>32</v>
      </c>
      <c r="C316" s="1" t="s">
        <v>15</v>
      </c>
      <c r="D316" s="1" t="s">
        <v>233</v>
      </c>
      <c r="E316" s="1" t="s">
        <v>24</v>
      </c>
      <c r="F316" s="1" t="s">
        <v>241</v>
      </c>
      <c r="G316" s="8" t="s">
        <v>0</v>
      </c>
      <c r="H316" s="9">
        <f t="shared" ref="H316:J317" si="165">H317</f>
        <v>0</v>
      </c>
      <c r="I316" s="9">
        <f t="shared" si="165"/>
        <v>1879866</v>
      </c>
      <c r="J316" s="9">
        <f t="shared" si="165"/>
        <v>1879866</v>
      </c>
      <c r="K316" s="11">
        <f t="shared" si="142"/>
        <v>1</v>
      </c>
      <c r="L316" s="21" t="str">
        <f t="shared" si="149"/>
        <v>-</v>
      </c>
    </row>
    <row r="317" spans="1:12" ht="64.5" customHeight="1" x14ac:dyDescent="0.2">
      <c r="A317" s="7" t="s">
        <v>68</v>
      </c>
      <c r="B317" s="1" t="s">
        <v>32</v>
      </c>
      <c r="C317" s="1" t="s">
        <v>15</v>
      </c>
      <c r="D317" s="1" t="s">
        <v>233</v>
      </c>
      <c r="E317" s="1" t="s">
        <v>24</v>
      </c>
      <c r="F317" s="1" t="s">
        <v>241</v>
      </c>
      <c r="G317" s="1" t="s">
        <v>69</v>
      </c>
      <c r="H317" s="9">
        <f t="shared" si="165"/>
        <v>0</v>
      </c>
      <c r="I317" s="9">
        <f t="shared" si="165"/>
        <v>1879866</v>
      </c>
      <c r="J317" s="9">
        <f t="shared" si="165"/>
        <v>1879866</v>
      </c>
      <c r="K317" s="11">
        <f t="shared" si="142"/>
        <v>1</v>
      </c>
      <c r="L317" s="21" t="str">
        <f t="shared" si="149"/>
        <v>-</v>
      </c>
    </row>
    <row r="318" spans="1:12" ht="32.25" customHeight="1" x14ac:dyDescent="0.2">
      <c r="A318" s="7" t="s">
        <v>238</v>
      </c>
      <c r="B318" s="1" t="s">
        <v>32</v>
      </c>
      <c r="C318" s="1" t="s">
        <v>15</v>
      </c>
      <c r="D318" s="1" t="s">
        <v>233</v>
      </c>
      <c r="E318" s="1" t="s">
        <v>24</v>
      </c>
      <c r="F318" s="1" t="s">
        <v>241</v>
      </c>
      <c r="G318" s="1" t="s">
        <v>239</v>
      </c>
      <c r="H318" s="9">
        <v>0</v>
      </c>
      <c r="I318" s="9">
        <v>1879866</v>
      </c>
      <c r="J318" s="10">
        <v>1879866</v>
      </c>
      <c r="K318" s="11">
        <f t="shared" si="142"/>
        <v>1</v>
      </c>
      <c r="L318" s="21" t="str">
        <f t="shared" si="149"/>
        <v>-</v>
      </c>
    </row>
    <row r="319" spans="1:12" ht="48.95" customHeight="1" x14ac:dyDescent="0.2">
      <c r="A319" s="3" t="s">
        <v>242</v>
      </c>
      <c r="B319" s="4" t="s">
        <v>32</v>
      </c>
      <c r="C319" s="4" t="s">
        <v>15</v>
      </c>
      <c r="D319" s="4" t="s">
        <v>243</v>
      </c>
      <c r="E319" s="8" t="s">
        <v>0</v>
      </c>
      <c r="F319" s="8" t="s">
        <v>0</v>
      </c>
      <c r="G319" s="8" t="s">
        <v>0</v>
      </c>
      <c r="H319" s="5">
        <f t="shared" ref="H319:J322" si="166">H320</f>
        <v>0</v>
      </c>
      <c r="I319" s="5">
        <f t="shared" si="166"/>
        <v>46474</v>
      </c>
      <c r="J319" s="5">
        <f t="shared" si="166"/>
        <v>46474</v>
      </c>
      <c r="K319" s="16">
        <f t="shared" si="142"/>
        <v>1</v>
      </c>
      <c r="L319" s="21" t="str">
        <f t="shared" si="149"/>
        <v>-</v>
      </c>
    </row>
    <row r="320" spans="1:12" ht="15" customHeight="1" x14ac:dyDescent="0.2">
      <c r="A320" s="3" t="s">
        <v>23</v>
      </c>
      <c r="B320" s="4" t="s">
        <v>32</v>
      </c>
      <c r="C320" s="4" t="s">
        <v>15</v>
      </c>
      <c r="D320" s="4" t="s">
        <v>243</v>
      </c>
      <c r="E320" s="4" t="s">
        <v>24</v>
      </c>
      <c r="F320" s="6" t="s">
        <v>0</v>
      </c>
      <c r="G320" s="6" t="s">
        <v>0</v>
      </c>
      <c r="H320" s="5">
        <f t="shared" si="166"/>
        <v>0</v>
      </c>
      <c r="I320" s="5">
        <f t="shared" si="166"/>
        <v>46474</v>
      </c>
      <c r="J320" s="5">
        <f t="shared" si="166"/>
        <v>46474</v>
      </c>
      <c r="K320" s="16">
        <f t="shared" si="142"/>
        <v>1</v>
      </c>
      <c r="L320" s="21" t="str">
        <f t="shared" si="149"/>
        <v>-</v>
      </c>
    </row>
    <row r="321" spans="1:12" ht="32.25" customHeight="1" x14ac:dyDescent="0.2">
      <c r="A321" s="7" t="s">
        <v>244</v>
      </c>
      <c r="B321" s="1" t="s">
        <v>32</v>
      </c>
      <c r="C321" s="1" t="s">
        <v>15</v>
      </c>
      <c r="D321" s="1" t="s">
        <v>243</v>
      </c>
      <c r="E321" s="1" t="s">
        <v>24</v>
      </c>
      <c r="F321" s="1" t="s">
        <v>245</v>
      </c>
      <c r="G321" s="8" t="s">
        <v>0</v>
      </c>
      <c r="H321" s="9">
        <f t="shared" si="166"/>
        <v>0</v>
      </c>
      <c r="I321" s="9">
        <f t="shared" si="166"/>
        <v>46474</v>
      </c>
      <c r="J321" s="9">
        <f t="shared" si="166"/>
        <v>46474</v>
      </c>
      <c r="K321" s="11">
        <f t="shared" si="142"/>
        <v>1</v>
      </c>
      <c r="L321" s="21" t="str">
        <f t="shared" si="149"/>
        <v>-</v>
      </c>
    </row>
    <row r="322" spans="1:12" ht="64.5" customHeight="1" x14ac:dyDescent="0.2">
      <c r="A322" s="7" t="s">
        <v>68</v>
      </c>
      <c r="B322" s="1" t="s">
        <v>32</v>
      </c>
      <c r="C322" s="1" t="s">
        <v>15</v>
      </c>
      <c r="D322" s="1" t="s">
        <v>243</v>
      </c>
      <c r="E322" s="1" t="s">
        <v>24</v>
      </c>
      <c r="F322" s="1" t="s">
        <v>245</v>
      </c>
      <c r="G322" s="1" t="s">
        <v>69</v>
      </c>
      <c r="H322" s="9">
        <f t="shared" si="166"/>
        <v>0</v>
      </c>
      <c r="I322" s="9">
        <f t="shared" si="166"/>
        <v>46474</v>
      </c>
      <c r="J322" s="9">
        <f t="shared" si="166"/>
        <v>46474</v>
      </c>
      <c r="K322" s="11">
        <f t="shared" si="142"/>
        <v>1</v>
      </c>
      <c r="L322" s="21" t="str">
        <f t="shared" si="149"/>
        <v>-</v>
      </c>
    </row>
    <row r="323" spans="1:12" ht="32.25" customHeight="1" x14ac:dyDescent="0.2">
      <c r="A323" s="7" t="s">
        <v>70</v>
      </c>
      <c r="B323" s="1" t="s">
        <v>32</v>
      </c>
      <c r="C323" s="1" t="s">
        <v>15</v>
      </c>
      <c r="D323" s="1" t="s">
        <v>243</v>
      </c>
      <c r="E323" s="1" t="s">
        <v>24</v>
      </c>
      <c r="F323" s="1" t="s">
        <v>245</v>
      </c>
      <c r="G323" s="1" t="s">
        <v>71</v>
      </c>
      <c r="H323" s="9">
        <v>0</v>
      </c>
      <c r="I323" s="9">
        <v>46474</v>
      </c>
      <c r="J323" s="10">
        <v>46474</v>
      </c>
      <c r="K323" s="11">
        <f t="shared" si="142"/>
        <v>1</v>
      </c>
      <c r="L323" s="21" t="str">
        <f t="shared" si="149"/>
        <v>-</v>
      </c>
    </row>
    <row r="324" spans="1:12" ht="48.95" customHeight="1" x14ac:dyDescent="0.2">
      <c r="A324" s="3" t="s">
        <v>246</v>
      </c>
      <c r="B324" s="4" t="s">
        <v>32</v>
      </c>
      <c r="C324" s="4" t="s">
        <v>16</v>
      </c>
      <c r="D324" s="4" t="s">
        <v>0</v>
      </c>
      <c r="E324" s="8" t="s">
        <v>0</v>
      </c>
      <c r="F324" s="8" t="s">
        <v>0</v>
      </c>
      <c r="G324" s="8" t="s">
        <v>0</v>
      </c>
      <c r="H324" s="5">
        <f t="shared" ref="H324" si="167">H325+H339</f>
        <v>11008174.57</v>
      </c>
      <c r="I324" s="5">
        <f t="shared" ref="I324:J324" si="168">I325+I339</f>
        <v>46145975.149999999</v>
      </c>
      <c r="J324" s="5">
        <f t="shared" si="168"/>
        <v>35799935.310000002</v>
      </c>
      <c r="K324" s="16">
        <f t="shared" si="142"/>
        <v>0.77579756833895841</v>
      </c>
      <c r="L324" s="21">
        <f t="shared" si="149"/>
        <v>3.2521227822425423</v>
      </c>
    </row>
    <row r="325" spans="1:12" ht="15" customHeight="1" x14ac:dyDescent="0.2">
      <c r="A325" s="3" t="s">
        <v>247</v>
      </c>
      <c r="B325" s="4" t="s">
        <v>32</v>
      </c>
      <c r="C325" s="4" t="s">
        <v>16</v>
      </c>
      <c r="D325" s="4" t="s">
        <v>248</v>
      </c>
      <c r="E325" s="8" t="s">
        <v>0</v>
      </c>
      <c r="F325" s="8" t="s">
        <v>0</v>
      </c>
      <c r="G325" s="8" t="s">
        <v>0</v>
      </c>
      <c r="H325" s="5">
        <f t="shared" ref="H325:J325" si="169">H326</f>
        <v>11008174.57</v>
      </c>
      <c r="I325" s="5">
        <f t="shared" si="169"/>
        <v>17160137.149999999</v>
      </c>
      <c r="J325" s="5">
        <f t="shared" si="169"/>
        <v>11449076.140000001</v>
      </c>
      <c r="K325" s="16">
        <f t="shared" si="142"/>
        <v>0.66719024678657657</v>
      </c>
      <c r="L325" s="21">
        <f t="shared" si="149"/>
        <v>1.0400521964106171</v>
      </c>
    </row>
    <row r="326" spans="1:12" ht="15" customHeight="1" x14ac:dyDescent="0.2">
      <c r="A326" s="3" t="s">
        <v>23</v>
      </c>
      <c r="B326" s="4" t="s">
        <v>32</v>
      </c>
      <c r="C326" s="4" t="s">
        <v>16</v>
      </c>
      <c r="D326" s="4" t="s">
        <v>248</v>
      </c>
      <c r="E326" s="4" t="s">
        <v>24</v>
      </c>
      <c r="F326" s="6" t="s">
        <v>0</v>
      </c>
      <c r="G326" s="6" t="s">
        <v>0</v>
      </c>
      <c r="H326" s="5">
        <f t="shared" ref="H326" si="170">H327+H330</f>
        <v>11008174.57</v>
      </c>
      <c r="I326" s="5">
        <f t="shared" ref="I326:J326" si="171">I327+I330</f>
        <v>17160137.149999999</v>
      </c>
      <c r="J326" s="5">
        <f t="shared" si="171"/>
        <v>11449076.140000001</v>
      </c>
      <c r="K326" s="16">
        <f t="shared" si="142"/>
        <v>0.66719024678657657</v>
      </c>
      <c r="L326" s="21">
        <f t="shared" si="149"/>
        <v>1.0400521964106171</v>
      </c>
    </row>
    <row r="327" spans="1:12" ht="32.25" customHeight="1" x14ac:dyDescent="0.2">
      <c r="A327" s="7" t="s">
        <v>249</v>
      </c>
      <c r="B327" s="1" t="s">
        <v>32</v>
      </c>
      <c r="C327" s="1" t="s">
        <v>16</v>
      </c>
      <c r="D327" s="1" t="s">
        <v>248</v>
      </c>
      <c r="E327" s="1" t="s">
        <v>24</v>
      </c>
      <c r="F327" s="1" t="s">
        <v>250</v>
      </c>
      <c r="G327" s="8" t="s">
        <v>0</v>
      </c>
      <c r="H327" s="9">
        <f t="shared" ref="H327:J328" si="172">H328</f>
        <v>10951924.57</v>
      </c>
      <c r="I327" s="9">
        <f t="shared" si="172"/>
        <v>17113640</v>
      </c>
      <c r="J327" s="9">
        <f t="shared" si="172"/>
        <v>11435126.99</v>
      </c>
      <c r="K327" s="11">
        <f t="shared" si="142"/>
        <v>0.66818788930934625</v>
      </c>
      <c r="L327" s="21">
        <f t="shared" si="149"/>
        <v>1.0441203203064062</v>
      </c>
    </row>
    <row r="328" spans="1:12" ht="64.5" customHeight="1" x14ac:dyDescent="0.2">
      <c r="A328" s="7" t="s">
        <v>68</v>
      </c>
      <c r="B328" s="1" t="s">
        <v>32</v>
      </c>
      <c r="C328" s="1" t="s">
        <v>16</v>
      </c>
      <c r="D328" s="1" t="s">
        <v>248</v>
      </c>
      <c r="E328" s="1" t="s">
        <v>24</v>
      </c>
      <c r="F328" s="1" t="s">
        <v>250</v>
      </c>
      <c r="G328" s="1" t="s">
        <v>69</v>
      </c>
      <c r="H328" s="9">
        <f t="shared" si="172"/>
        <v>10951924.57</v>
      </c>
      <c r="I328" s="9">
        <f t="shared" si="172"/>
        <v>17113640</v>
      </c>
      <c r="J328" s="9">
        <f t="shared" si="172"/>
        <v>11435126.99</v>
      </c>
      <c r="K328" s="11">
        <f t="shared" si="142"/>
        <v>0.66818788930934625</v>
      </c>
      <c r="L328" s="21">
        <f t="shared" si="149"/>
        <v>1.0441203203064062</v>
      </c>
    </row>
    <row r="329" spans="1:12" ht="32.25" customHeight="1" x14ac:dyDescent="0.2">
      <c r="A329" s="7" t="s">
        <v>238</v>
      </c>
      <c r="B329" s="1" t="s">
        <v>32</v>
      </c>
      <c r="C329" s="1" t="s">
        <v>16</v>
      </c>
      <c r="D329" s="1" t="s">
        <v>248</v>
      </c>
      <c r="E329" s="1" t="s">
        <v>24</v>
      </c>
      <c r="F329" s="1" t="s">
        <v>250</v>
      </c>
      <c r="G329" s="1" t="s">
        <v>239</v>
      </c>
      <c r="H329" s="9">
        <v>10951924.57</v>
      </c>
      <c r="I329" s="9">
        <v>17113640</v>
      </c>
      <c r="J329" s="10">
        <v>11435126.99</v>
      </c>
      <c r="K329" s="11">
        <f t="shared" si="142"/>
        <v>0.66818788930934625</v>
      </c>
      <c r="L329" s="21">
        <f t="shared" si="149"/>
        <v>1.0441203203064062</v>
      </c>
    </row>
    <row r="330" spans="1:12" ht="32.25" customHeight="1" x14ac:dyDescent="0.2">
      <c r="A330" s="7" t="s">
        <v>251</v>
      </c>
      <c r="B330" s="1" t="s">
        <v>32</v>
      </c>
      <c r="C330" s="1" t="s">
        <v>16</v>
      </c>
      <c r="D330" s="1" t="s">
        <v>248</v>
      </c>
      <c r="E330" s="1" t="s">
        <v>24</v>
      </c>
      <c r="F330" s="1" t="s">
        <v>252</v>
      </c>
      <c r="G330" s="8" t="s">
        <v>0</v>
      </c>
      <c r="H330" s="9">
        <f>H335+H331+H333+H337</f>
        <v>56250</v>
      </c>
      <c r="I330" s="9">
        <f>I335</f>
        <v>46497.15</v>
      </c>
      <c r="J330" s="9">
        <f>J335</f>
        <v>13949.15</v>
      </c>
      <c r="K330" s="11">
        <f t="shared" si="142"/>
        <v>0.30000010753347245</v>
      </c>
      <c r="L330" s="21">
        <f t="shared" si="149"/>
        <v>0.24798488888888889</v>
      </c>
    </row>
    <row r="331" spans="1:12" ht="127.9" customHeight="1" x14ac:dyDescent="0.2">
      <c r="A331" s="7" t="s">
        <v>37</v>
      </c>
      <c r="B331" s="1" t="s">
        <v>32</v>
      </c>
      <c r="C331" s="1">
        <v>9</v>
      </c>
      <c r="D331" s="1">
        <v>71</v>
      </c>
      <c r="E331" s="1" t="s">
        <v>24</v>
      </c>
      <c r="F331" s="1" t="s">
        <v>252</v>
      </c>
      <c r="G331" s="1" t="s">
        <v>38</v>
      </c>
      <c r="H331" s="9">
        <f t="shared" ref="H331:J331" si="173">H332</f>
        <v>1800</v>
      </c>
      <c r="I331" s="9">
        <f t="shared" si="173"/>
        <v>0</v>
      </c>
      <c r="J331" s="9">
        <f t="shared" si="173"/>
        <v>0</v>
      </c>
      <c r="K331" s="11" t="str">
        <f t="shared" si="142"/>
        <v>-</v>
      </c>
      <c r="L331" s="21">
        <f t="shared" si="149"/>
        <v>0</v>
      </c>
    </row>
    <row r="332" spans="1:12" ht="32.25" customHeight="1" x14ac:dyDescent="0.2">
      <c r="A332" s="7" t="s">
        <v>80</v>
      </c>
      <c r="B332" s="1" t="s">
        <v>32</v>
      </c>
      <c r="C332" s="1">
        <v>9</v>
      </c>
      <c r="D332" s="1">
        <v>71</v>
      </c>
      <c r="E332" s="1" t="s">
        <v>24</v>
      </c>
      <c r="F332" s="1" t="s">
        <v>252</v>
      </c>
      <c r="G332" s="1" t="s">
        <v>81</v>
      </c>
      <c r="H332" s="9">
        <v>1800</v>
      </c>
      <c r="I332" s="9">
        <v>0</v>
      </c>
      <c r="J332" s="10">
        <v>0</v>
      </c>
      <c r="K332" s="11" t="str">
        <f t="shared" si="142"/>
        <v>-</v>
      </c>
      <c r="L332" s="21">
        <f t="shared" si="149"/>
        <v>0</v>
      </c>
    </row>
    <row r="333" spans="1:12" ht="48.95" customHeight="1" x14ac:dyDescent="0.2">
      <c r="A333" s="7" t="s">
        <v>27</v>
      </c>
      <c r="B333" s="1" t="s">
        <v>32</v>
      </c>
      <c r="C333" s="1">
        <v>9</v>
      </c>
      <c r="D333" s="1">
        <v>71</v>
      </c>
      <c r="E333" s="1" t="s">
        <v>24</v>
      </c>
      <c r="F333" s="1" t="s">
        <v>252</v>
      </c>
      <c r="G333" s="1" t="s">
        <v>28</v>
      </c>
      <c r="H333" s="9">
        <f t="shared" ref="H333:J333" si="174">H334</f>
        <v>3950</v>
      </c>
      <c r="I333" s="9">
        <f t="shared" si="174"/>
        <v>0</v>
      </c>
      <c r="J333" s="9">
        <f t="shared" si="174"/>
        <v>0</v>
      </c>
      <c r="K333" s="11" t="str">
        <f t="shared" si="142"/>
        <v>-</v>
      </c>
      <c r="L333" s="21">
        <f t="shared" si="149"/>
        <v>0</v>
      </c>
    </row>
    <row r="334" spans="1:12" ht="64.5" customHeight="1" x14ac:dyDescent="0.2">
      <c r="A334" s="7" t="s">
        <v>29</v>
      </c>
      <c r="B334" s="1" t="s">
        <v>32</v>
      </c>
      <c r="C334" s="1">
        <v>9</v>
      </c>
      <c r="D334" s="1">
        <v>71</v>
      </c>
      <c r="E334" s="1" t="s">
        <v>24</v>
      </c>
      <c r="F334" s="1" t="s">
        <v>252</v>
      </c>
      <c r="G334" s="1" t="s">
        <v>30</v>
      </c>
      <c r="H334" s="9">
        <v>3950</v>
      </c>
      <c r="I334" s="9">
        <v>0</v>
      </c>
      <c r="J334" s="10">
        <v>0</v>
      </c>
      <c r="K334" s="11" t="str">
        <f t="shared" si="142"/>
        <v>-</v>
      </c>
      <c r="L334" s="21">
        <f t="shared" si="149"/>
        <v>0</v>
      </c>
    </row>
    <row r="335" spans="1:12" ht="48.95" customHeight="1" x14ac:dyDescent="0.2">
      <c r="A335" s="7" t="s">
        <v>121</v>
      </c>
      <c r="B335" s="1" t="s">
        <v>32</v>
      </c>
      <c r="C335" s="1" t="s">
        <v>16</v>
      </c>
      <c r="D335" s="1" t="s">
        <v>248</v>
      </c>
      <c r="E335" s="1" t="s">
        <v>24</v>
      </c>
      <c r="F335" s="1" t="s">
        <v>252</v>
      </c>
      <c r="G335" s="1" t="s">
        <v>122</v>
      </c>
      <c r="H335" s="9">
        <f t="shared" ref="H335:J335" si="175">H336</f>
        <v>0</v>
      </c>
      <c r="I335" s="9">
        <f t="shared" si="175"/>
        <v>46497.15</v>
      </c>
      <c r="J335" s="9">
        <f t="shared" si="175"/>
        <v>13949.15</v>
      </c>
      <c r="K335" s="11">
        <f t="shared" si="142"/>
        <v>0.30000010753347245</v>
      </c>
      <c r="L335" s="21" t="str">
        <f t="shared" si="149"/>
        <v>-</v>
      </c>
    </row>
    <row r="336" spans="1:12" ht="15" customHeight="1" x14ac:dyDescent="0.2">
      <c r="A336" s="7" t="s">
        <v>123</v>
      </c>
      <c r="B336" s="1" t="s">
        <v>32</v>
      </c>
      <c r="C336" s="1" t="s">
        <v>16</v>
      </c>
      <c r="D336" s="1" t="s">
        <v>248</v>
      </c>
      <c r="E336" s="1" t="s">
        <v>24</v>
      </c>
      <c r="F336" s="1" t="s">
        <v>252</v>
      </c>
      <c r="G336" s="1" t="s">
        <v>124</v>
      </c>
      <c r="H336" s="9">
        <v>0</v>
      </c>
      <c r="I336" s="9">
        <v>46497.15</v>
      </c>
      <c r="J336" s="10">
        <v>13949.15</v>
      </c>
      <c r="K336" s="11">
        <f t="shared" si="142"/>
        <v>0.30000010753347245</v>
      </c>
      <c r="L336" s="21" t="str">
        <f t="shared" si="149"/>
        <v>-</v>
      </c>
    </row>
    <row r="337" spans="1:12" ht="64.5" customHeight="1" x14ac:dyDescent="0.2">
      <c r="A337" s="7" t="s">
        <v>68</v>
      </c>
      <c r="B337" s="1" t="s">
        <v>32</v>
      </c>
      <c r="C337" s="1" t="s">
        <v>16</v>
      </c>
      <c r="D337" s="1" t="s">
        <v>248</v>
      </c>
      <c r="E337" s="1" t="s">
        <v>24</v>
      </c>
      <c r="F337" s="1" t="s">
        <v>252</v>
      </c>
      <c r="G337" s="1" t="s">
        <v>69</v>
      </c>
      <c r="H337" s="9">
        <f t="shared" ref="H337:J337" si="176">H338</f>
        <v>50500</v>
      </c>
      <c r="I337" s="9">
        <f t="shared" si="176"/>
        <v>0</v>
      </c>
      <c r="J337" s="9">
        <f t="shared" si="176"/>
        <v>0</v>
      </c>
      <c r="K337" s="11" t="str">
        <f t="shared" ref="K337:K338" si="177">IFERROR(J337/I337,"-")</f>
        <v>-</v>
      </c>
      <c r="L337" s="21">
        <f t="shared" ref="L337:L338" si="178">IFERROR(J337/H337,"-")</f>
        <v>0</v>
      </c>
    </row>
    <row r="338" spans="1:12" ht="32.25" customHeight="1" x14ac:dyDescent="0.2">
      <c r="A338" s="7" t="s">
        <v>238</v>
      </c>
      <c r="B338" s="1" t="s">
        <v>32</v>
      </c>
      <c r="C338" s="1" t="s">
        <v>16</v>
      </c>
      <c r="D338" s="1" t="s">
        <v>248</v>
      </c>
      <c r="E338" s="1" t="s">
        <v>24</v>
      </c>
      <c r="F338" s="1" t="s">
        <v>252</v>
      </c>
      <c r="G338" s="1" t="s">
        <v>239</v>
      </c>
      <c r="H338" s="9">
        <v>50500</v>
      </c>
      <c r="I338" s="9">
        <v>0</v>
      </c>
      <c r="J338" s="10">
        <v>0</v>
      </c>
      <c r="K338" s="11" t="str">
        <f t="shared" si="177"/>
        <v>-</v>
      </c>
      <c r="L338" s="21">
        <f t="shared" si="178"/>
        <v>0</v>
      </c>
    </row>
    <row r="339" spans="1:12" ht="32.25" customHeight="1" x14ac:dyDescent="0.2">
      <c r="A339" s="3" t="s">
        <v>253</v>
      </c>
      <c r="B339" s="4" t="s">
        <v>32</v>
      </c>
      <c r="C339" s="4" t="s">
        <v>16</v>
      </c>
      <c r="D339" s="4" t="s">
        <v>254</v>
      </c>
      <c r="E339" s="8" t="s">
        <v>0</v>
      </c>
      <c r="F339" s="8" t="s">
        <v>0</v>
      </c>
      <c r="G339" s="8" t="s">
        <v>0</v>
      </c>
      <c r="H339" s="5">
        <f t="shared" ref="H339:J342" si="179">H340</f>
        <v>0</v>
      </c>
      <c r="I339" s="5">
        <f t="shared" si="179"/>
        <v>28985838</v>
      </c>
      <c r="J339" s="5">
        <f t="shared" si="179"/>
        <v>24350859.170000002</v>
      </c>
      <c r="K339" s="16">
        <f t="shared" si="142"/>
        <v>0.840095055040327</v>
      </c>
      <c r="L339" s="21" t="str">
        <f t="shared" si="149"/>
        <v>-</v>
      </c>
    </row>
    <row r="340" spans="1:12" ht="15" customHeight="1" x14ac:dyDescent="0.2">
      <c r="A340" s="3" t="s">
        <v>23</v>
      </c>
      <c r="B340" s="4" t="s">
        <v>32</v>
      </c>
      <c r="C340" s="4" t="s">
        <v>16</v>
      </c>
      <c r="D340" s="4" t="s">
        <v>254</v>
      </c>
      <c r="E340" s="4" t="s">
        <v>24</v>
      </c>
      <c r="F340" s="6" t="s">
        <v>0</v>
      </c>
      <c r="G340" s="6" t="s">
        <v>0</v>
      </c>
      <c r="H340" s="5">
        <f t="shared" si="179"/>
        <v>0</v>
      </c>
      <c r="I340" s="5">
        <f t="shared" si="179"/>
        <v>28985838</v>
      </c>
      <c r="J340" s="5">
        <f t="shared" si="179"/>
        <v>24350859.170000002</v>
      </c>
      <c r="K340" s="16">
        <f t="shared" si="142"/>
        <v>0.840095055040327</v>
      </c>
      <c r="L340" s="21" t="str">
        <f t="shared" si="149"/>
        <v>-</v>
      </c>
    </row>
    <row r="341" spans="1:12" ht="96.6" customHeight="1" x14ac:dyDescent="0.2">
      <c r="A341" s="7" t="s">
        <v>255</v>
      </c>
      <c r="B341" s="1" t="s">
        <v>32</v>
      </c>
      <c r="C341" s="1" t="s">
        <v>16</v>
      </c>
      <c r="D341" s="1" t="s">
        <v>254</v>
      </c>
      <c r="E341" s="1" t="s">
        <v>24</v>
      </c>
      <c r="F341" s="1" t="s">
        <v>256</v>
      </c>
      <c r="G341" s="8" t="s">
        <v>0</v>
      </c>
      <c r="H341" s="9">
        <f t="shared" si="179"/>
        <v>0</v>
      </c>
      <c r="I341" s="9">
        <f t="shared" si="179"/>
        <v>28985838</v>
      </c>
      <c r="J341" s="9">
        <f t="shared" si="179"/>
        <v>24350859.170000002</v>
      </c>
      <c r="K341" s="11">
        <f t="shared" si="142"/>
        <v>0.840095055040327</v>
      </c>
      <c r="L341" s="21" t="str">
        <f t="shared" si="149"/>
        <v>-</v>
      </c>
    </row>
    <row r="342" spans="1:12" ht="48.95" customHeight="1" x14ac:dyDescent="0.2">
      <c r="A342" s="7" t="s">
        <v>121</v>
      </c>
      <c r="B342" s="1" t="s">
        <v>32</v>
      </c>
      <c r="C342" s="1" t="s">
        <v>16</v>
      </c>
      <c r="D342" s="1" t="s">
        <v>254</v>
      </c>
      <c r="E342" s="1" t="s">
        <v>24</v>
      </c>
      <c r="F342" s="1" t="s">
        <v>256</v>
      </c>
      <c r="G342" s="1" t="s">
        <v>122</v>
      </c>
      <c r="H342" s="9">
        <f t="shared" si="179"/>
        <v>0</v>
      </c>
      <c r="I342" s="9">
        <f t="shared" si="179"/>
        <v>28985838</v>
      </c>
      <c r="J342" s="9">
        <f t="shared" si="179"/>
        <v>24350859.170000002</v>
      </c>
      <c r="K342" s="11">
        <f t="shared" si="142"/>
        <v>0.840095055040327</v>
      </c>
      <c r="L342" s="21" t="str">
        <f t="shared" si="149"/>
        <v>-</v>
      </c>
    </row>
    <row r="343" spans="1:12" ht="15" customHeight="1" x14ac:dyDescent="0.2">
      <c r="A343" s="7" t="s">
        <v>123</v>
      </c>
      <c r="B343" s="1" t="s">
        <v>32</v>
      </c>
      <c r="C343" s="1" t="s">
        <v>16</v>
      </c>
      <c r="D343" s="1" t="s">
        <v>254</v>
      </c>
      <c r="E343" s="1" t="s">
        <v>24</v>
      </c>
      <c r="F343" s="1" t="s">
        <v>256</v>
      </c>
      <c r="G343" s="1" t="s">
        <v>124</v>
      </c>
      <c r="H343" s="9">
        <v>0</v>
      </c>
      <c r="I343" s="9">
        <v>28985838</v>
      </c>
      <c r="J343" s="10">
        <v>24350859.170000002</v>
      </c>
      <c r="K343" s="11">
        <f t="shared" si="142"/>
        <v>0.840095055040327</v>
      </c>
      <c r="L343" s="21" t="str">
        <f t="shared" si="149"/>
        <v>-</v>
      </c>
    </row>
    <row r="344" spans="1:12" ht="48.95" customHeight="1" x14ac:dyDescent="0.2">
      <c r="A344" s="3" t="s">
        <v>257</v>
      </c>
      <c r="B344" s="4" t="s">
        <v>65</v>
      </c>
      <c r="C344" s="8" t="s">
        <v>0</v>
      </c>
      <c r="D344" s="8" t="s">
        <v>0</v>
      </c>
      <c r="E344" s="8" t="s">
        <v>0</v>
      </c>
      <c r="F344" s="8" t="s">
        <v>0</v>
      </c>
      <c r="G344" s="8" t="s">
        <v>0</v>
      </c>
      <c r="H344" s="5">
        <f t="shared" ref="H344:J344" si="180">H345</f>
        <v>4440314</v>
      </c>
      <c r="I344" s="5">
        <f t="shared" si="180"/>
        <v>5373956.9199999999</v>
      </c>
      <c r="J344" s="5">
        <f t="shared" si="180"/>
        <v>3986037.4699999997</v>
      </c>
      <c r="K344" s="16">
        <f t="shared" si="142"/>
        <v>0.74173230811831659</v>
      </c>
      <c r="L344" s="21">
        <f t="shared" si="149"/>
        <v>0.89769270146210378</v>
      </c>
    </row>
    <row r="345" spans="1:12" ht="48.95" customHeight="1" x14ac:dyDescent="0.2">
      <c r="A345" s="3" t="s">
        <v>257</v>
      </c>
      <c r="B345" s="4" t="s">
        <v>65</v>
      </c>
      <c r="C345" s="4" t="s">
        <v>20</v>
      </c>
      <c r="D345" s="4" t="s">
        <v>0</v>
      </c>
      <c r="E345" s="8" t="s">
        <v>0</v>
      </c>
      <c r="F345" s="8" t="s">
        <v>0</v>
      </c>
      <c r="G345" s="8" t="s">
        <v>0</v>
      </c>
      <c r="H345" s="5">
        <f t="shared" ref="H345" si="181">H346+H353</f>
        <v>4440314</v>
      </c>
      <c r="I345" s="5">
        <f t="shared" ref="I345:J345" si="182">I346+I353</f>
        <v>5373956.9199999999</v>
      </c>
      <c r="J345" s="5">
        <f t="shared" si="182"/>
        <v>3986037.4699999997</v>
      </c>
      <c r="K345" s="16">
        <f t="shared" si="142"/>
        <v>0.74173230811831659</v>
      </c>
      <c r="L345" s="21">
        <f t="shared" si="149"/>
        <v>0.89769270146210378</v>
      </c>
    </row>
    <row r="346" spans="1:12" ht="80.099999999999994" customHeight="1" x14ac:dyDescent="0.2">
      <c r="A346" s="3" t="s">
        <v>258</v>
      </c>
      <c r="B346" s="4" t="s">
        <v>65</v>
      </c>
      <c r="C346" s="4" t="s">
        <v>20</v>
      </c>
      <c r="D346" s="4" t="s">
        <v>18</v>
      </c>
      <c r="E346" s="8" t="s">
        <v>0</v>
      </c>
      <c r="F346" s="8" t="s">
        <v>0</v>
      </c>
      <c r="G346" s="8" t="s">
        <v>0</v>
      </c>
      <c r="H346" s="5">
        <f t="shared" ref="H346:J347" si="183">H347</f>
        <v>3454050.2199999997</v>
      </c>
      <c r="I346" s="5">
        <f t="shared" si="183"/>
        <v>4605050</v>
      </c>
      <c r="J346" s="5">
        <f t="shared" si="183"/>
        <v>3226640.1399999997</v>
      </c>
      <c r="K346" s="16">
        <f t="shared" si="142"/>
        <v>0.70067429018143124</v>
      </c>
      <c r="L346" s="21">
        <f t="shared" si="149"/>
        <v>0.93416132785701067</v>
      </c>
    </row>
    <row r="347" spans="1:12" ht="32.25" customHeight="1" x14ac:dyDescent="0.2">
      <c r="A347" s="3" t="s">
        <v>259</v>
      </c>
      <c r="B347" s="4" t="s">
        <v>65</v>
      </c>
      <c r="C347" s="4" t="s">
        <v>20</v>
      </c>
      <c r="D347" s="4" t="s">
        <v>18</v>
      </c>
      <c r="E347" s="4" t="s">
        <v>260</v>
      </c>
      <c r="F347" s="6" t="s">
        <v>0</v>
      </c>
      <c r="G347" s="6" t="s">
        <v>0</v>
      </c>
      <c r="H347" s="5">
        <f t="shared" si="183"/>
        <v>3454050.2199999997</v>
      </c>
      <c r="I347" s="5">
        <f t="shared" si="183"/>
        <v>4605050</v>
      </c>
      <c r="J347" s="5">
        <f t="shared" si="183"/>
        <v>3226640.1399999997</v>
      </c>
      <c r="K347" s="16">
        <f t="shared" si="142"/>
        <v>0.70067429018143124</v>
      </c>
      <c r="L347" s="21">
        <f t="shared" si="149"/>
        <v>0.93416132785701067</v>
      </c>
    </row>
    <row r="348" spans="1:12" ht="48.95" customHeight="1" x14ac:dyDescent="0.2">
      <c r="A348" s="7" t="s">
        <v>41</v>
      </c>
      <c r="B348" s="1" t="s">
        <v>65</v>
      </c>
      <c r="C348" s="1" t="s">
        <v>20</v>
      </c>
      <c r="D348" s="1" t="s">
        <v>18</v>
      </c>
      <c r="E348" s="1" t="s">
        <v>260</v>
      </c>
      <c r="F348" s="1" t="s">
        <v>42</v>
      </c>
      <c r="G348" s="8" t="s">
        <v>0</v>
      </c>
      <c r="H348" s="9">
        <f t="shared" ref="H348" si="184">H349+H351</f>
        <v>3454050.2199999997</v>
      </c>
      <c r="I348" s="9">
        <f t="shared" ref="I348:J348" si="185">I349+I351</f>
        <v>4605050</v>
      </c>
      <c r="J348" s="9">
        <f t="shared" si="185"/>
        <v>3226640.1399999997</v>
      </c>
      <c r="K348" s="11">
        <f t="shared" si="142"/>
        <v>0.70067429018143124</v>
      </c>
      <c r="L348" s="21">
        <f t="shared" si="149"/>
        <v>0.93416132785701067</v>
      </c>
    </row>
    <row r="349" spans="1:12" ht="127.9" customHeight="1" x14ac:dyDescent="0.2">
      <c r="A349" s="7" t="s">
        <v>37</v>
      </c>
      <c r="B349" s="1" t="s">
        <v>65</v>
      </c>
      <c r="C349" s="1" t="s">
        <v>20</v>
      </c>
      <c r="D349" s="1" t="s">
        <v>18</v>
      </c>
      <c r="E349" s="1" t="s">
        <v>260</v>
      </c>
      <c r="F349" s="1" t="s">
        <v>42</v>
      </c>
      <c r="G349" s="1" t="s">
        <v>38</v>
      </c>
      <c r="H349" s="9">
        <f t="shared" ref="H349:J349" si="186">H350</f>
        <v>2902043.3</v>
      </c>
      <c r="I349" s="9">
        <f t="shared" si="186"/>
        <v>4286886</v>
      </c>
      <c r="J349" s="9">
        <f t="shared" si="186"/>
        <v>2983471.82</v>
      </c>
      <c r="K349" s="11">
        <f t="shared" si="142"/>
        <v>0.69595315107516265</v>
      </c>
      <c r="L349" s="21">
        <f t="shared" si="149"/>
        <v>1.028059029994487</v>
      </c>
    </row>
    <row r="350" spans="1:12" ht="48.95" customHeight="1" x14ac:dyDescent="0.2">
      <c r="A350" s="7" t="s">
        <v>39</v>
      </c>
      <c r="B350" s="1" t="s">
        <v>65</v>
      </c>
      <c r="C350" s="1" t="s">
        <v>20</v>
      </c>
      <c r="D350" s="1" t="s">
        <v>18</v>
      </c>
      <c r="E350" s="1" t="s">
        <v>260</v>
      </c>
      <c r="F350" s="1" t="s">
        <v>42</v>
      </c>
      <c r="G350" s="1" t="s">
        <v>40</v>
      </c>
      <c r="H350" s="9">
        <v>2902043.3</v>
      </c>
      <c r="I350" s="9">
        <v>4286886</v>
      </c>
      <c r="J350" s="10">
        <v>2983471.82</v>
      </c>
      <c r="K350" s="11">
        <f t="shared" si="142"/>
        <v>0.69595315107516265</v>
      </c>
      <c r="L350" s="21">
        <f t="shared" si="149"/>
        <v>1.028059029994487</v>
      </c>
    </row>
    <row r="351" spans="1:12" ht="48.95" customHeight="1" x14ac:dyDescent="0.2">
      <c r="A351" s="7" t="s">
        <v>27</v>
      </c>
      <c r="B351" s="1" t="s">
        <v>65</v>
      </c>
      <c r="C351" s="1" t="s">
        <v>20</v>
      </c>
      <c r="D351" s="1" t="s">
        <v>18</v>
      </c>
      <c r="E351" s="1" t="s">
        <v>260</v>
      </c>
      <c r="F351" s="1" t="s">
        <v>42</v>
      </c>
      <c r="G351" s="1" t="s">
        <v>28</v>
      </c>
      <c r="H351" s="9">
        <f t="shared" ref="H351:J351" si="187">H352</f>
        <v>552006.92000000004</v>
      </c>
      <c r="I351" s="9">
        <f t="shared" si="187"/>
        <v>318164</v>
      </c>
      <c r="J351" s="9">
        <f t="shared" si="187"/>
        <v>243168.32</v>
      </c>
      <c r="K351" s="11">
        <f t="shared" si="142"/>
        <v>0.76428609144969262</v>
      </c>
      <c r="L351" s="21">
        <f t="shared" si="149"/>
        <v>0.44051679641987096</v>
      </c>
    </row>
    <row r="352" spans="1:12" ht="64.5" customHeight="1" x14ac:dyDescent="0.2">
      <c r="A352" s="7" t="s">
        <v>29</v>
      </c>
      <c r="B352" s="1" t="s">
        <v>65</v>
      </c>
      <c r="C352" s="1" t="s">
        <v>20</v>
      </c>
      <c r="D352" s="1" t="s">
        <v>18</v>
      </c>
      <c r="E352" s="1" t="s">
        <v>260</v>
      </c>
      <c r="F352" s="1" t="s">
        <v>42</v>
      </c>
      <c r="G352" s="1" t="s">
        <v>30</v>
      </c>
      <c r="H352" s="9">
        <v>552006.92000000004</v>
      </c>
      <c r="I352" s="9">
        <v>318164</v>
      </c>
      <c r="J352" s="10">
        <v>243168.32</v>
      </c>
      <c r="K352" s="11">
        <f t="shared" ref="K352:K424" si="188">IFERROR(J352/I352,"-")</f>
        <v>0.76428609144969262</v>
      </c>
      <c r="L352" s="21">
        <f t="shared" si="149"/>
        <v>0.44051679641987096</v>
      </c>
    </row>
    <row r="353" spans="1:13" ht="32.25" customHeight="1" x14ac:dyDescent="0.2">
      <c r="A353" s="3" t="s">
        <v>261</v>
      </c>
      <c r="B353" s="4" t="s">
        <v>65</v>
      </c>
      <c r="C353" s="4" t="s">
        <v>20</v>
      </c>
      <c r="D353" s="4" t="s">
        <v>32</v>
      </c>
      <c r="E353" s="8" t="s">
        <v>0</v>
      </c>
      <c r="F353" s="8" t="s">
        <v>0</v>
      </c>
      <c r="G353" s="8" t="s">
        <v>0</v>
      </c>
      <c r="H353" s="5">
        <f t="shared" ref="H353:J356" si="189">H354</f>
        <v>986263.78</v>
      </c>
      <c r="I353" s="5">
        <f t="shared" si="189"/>
        <v>768906.92</v>
      </c>
      <c r="J353" s="5">
        <f t="shared" si="189"/>
        <v>759397.33</v>
      </c>
      <c r="K353" s="16">
        <f t="shared" si="188"/>
        <v>0.98763232615984253</v>
      </c>
      <c r="L353" s="21">
        <f t="shared" si="149"/>
        <v>0.7699738603398778</v>
      </c>
    </row>
    <row r="354" spans="1:13" ht="32.25" customHeight="1" x14ac:dyDescent="0.2">
      <c r="A354" s="3" t="s">
        <v>259</v>
      </c>
      <c r="B354" s="4" t="s">
        <v>65</v>
      </c>
      <c r="C354" s="4" t="s">
        <v>20</v>
      </c>
      <c r="D354" s="4" t="s">
        <v>32</v>
      </c>
      <c r="E354" s="4" t="s">
        <v>260</v>
      </c>
      <c r="F354" s="6" t="s">
        <v>0</v>
      </c>
      <c r="G354" s="6" t="s">
        <v>0</v>
      </c>
      <c r="H354" s="5">
        <f t="shared" si="189"/>
        <v>986263.78</v>
      </c>
      <c r="I354" s="5">
        <f t="shared" si="189"/>
        <v>768906.92</v>
      </c>
      <c r="J354" s="5">
        <f t="shared" si="189"/>
        <v>759397.33</v>
      </c>
      <c r="K354" s="16">
        <f t="shared" si="188"/>
        <v>0.98763232615984253</v>
      </c>
      <c r="L354" s="21">
        <f t="shared" si="149"/>
        <v>0.7699738603398778</v>
      </c>
    </row>
    <row r="355" spans="1:13" ht="32.25" customHeight="1" x14ac:dyDescent="0.2">
      <c r="A355" s="7" t="s">
        <v>262</v>
      </c>
      <c r="B355" s="1" t="s">
        <v>65</v>
      </c>
      <c r="C355" s="1" t="s">
        <v>20</v>
      </c>
      <c r="D355" s="1" t="s">
        <v>32</v>
      </c>
      <c r="E355" s="1" t="s">
        <v>260</v>
      </c>
      <c r="F355" s="1" t="s">
        <v>263</v>
      </c>
      <c r="G355" s="8" t="s">
        <v>0</v>
      </c>
      <c r="H355" s="9">
        <f t="shared" si="189"/>
        <v>986263.78</v>
      </c>
      <c r="I355" s="9">
        <f t="shared" si="189"/>
        <v>768906.92</v>
      </c>
      <c r="J355" s="9">
        <f t="shared" si="189"/>
        <v>759397.33</v>
      </c>
      <c r="K355" s="11">
        <f t="shared" si="188"/>
        <v>0.98763232615984253</v>
      </c>
      <c r="L355" s="21">
        <f t="shared" si="149"/>
        <v>0.7699738603398778</v>
      </c>
    </row>
    <row r="356" spans="1:13" ht="32.25" customHeight="1" x14ac:dyDescent="0.2">
      <c r="A356" s="7" t="s">
        <v>264</v>
      </c>
      <c r="B356" s="1" t="s">
        <v>65</v>
      </c>
      <c r="C356" s="1" t="s">
        <v>20</v>
      </c>
      <c r="D356" s="1" t="s">
        <v>32</v>
      </c>
      <c r="E356" s="1" t="s">
        <v>260</v>
      </c>
      <c r="F356" s="1" t="s">
        <v>263</v>
      </c>
      <c r="G356" s="1" t="s">
        <v>265</v>
      </c>
      <c r="H356" s="9">
        <f t="shared" si="189"/>
        <v>986263.78</v>
      </c>
      <c r="I356" s="9">
        <f t="shared" si="189"/>
        <v>768906.92</v>
      </c>
      <c r="J356" s="9">
        <f t="shared" si="189"/>
        <v>759397.33</v>
      </c>
      <c r="K356" s="11">
        <f t="shared" si="188"/>
        <v>0.98763232615984253</v>
      </c>
      <c r="L356" s="21">
        <f t="shared" si="149"/>
        <v>0.7699738603398778</v>
      </c>
    </row>
    <row r="357" spans="1:13" ht="32.25" customHeight="1" x14ac:dyDescent="0.2">
      <c r="A357" s="7" t="s">
        <v>262</v>
      </c>
      <c r="B357" s="1" t="s">
        <v>65</v>
      </c>
      <c r="C357" s="1" t="s">
        <v>20</v>
      </c>
      <c r="D357" s="1" t="s">
        <v>32</v>
      </c>
      <c r="E357" s="1" t="s">
        <v>260</v>
      </c>
      <c r="F357" s="1" t="s">
        <v>263</v>
      </c>
      <c r="G357" s="1" t="s">
        <v>266</v>
      </c>
      <c r="H357" s="9">
        <v>986263.78</v>
      </c>
      <c r="I357" s="9">
        <v>768906.92</v>
      </c>
      <c r="J357" s="10">
        <v>759397.33</v>
      </c>
      <c r="K357" s="11">
        <f t="shared" si="188"/>
        <v>0.98763232615984253</v>
      </c>
      <c r="L357" s="21">
        <f t="shared" si="149"/>
        <v>0.7699738603398778</v>
      </c>
    </row>
    <row r="358" spans="1:13" s="36" customFormat="1" ht="78.75" customHeight="1" x14ac:dyDescent="0.2">
      <c r="A358" s="34" t="s">
        <v>313</v>
      </c>
      <c r="B358" s="31" t="s">
        <v>73</v>
      </c>
      <c r="C358" s="27" t="s">
        <v>0</v>
      </c>
      <c r="D358" s="27" t="s">
        <v>0</v>
      </c>
      <c r="E358" s="27" t="s">
        <v>0</v>
      </c>
      <c r="F358" s="27" t="s">
        <v>0</v>
      </c>
      <c r="G358" s="35" t="s">
        <v>0</v>
      </c>
      <c r="H358" s="40">
        <f>H359</f>
        <v>870800</v>
      </c>
      <c r="I358" s="39">
        <v>0</v>
      </c>
      <c r="J358" s="38">
        <v>0</v>
      </c>
      <c r="K358" s="11" t="str">
        <f t="shared" si="188"/>
        <v>-</v>
      </c>
      <c r="L358" s="21">
        <f t="shared" si="149"/>
        <v>0</v>
      </c>
      <c r="M358" s="32"/>
    </row>
    <row r="359" spans="1:13" s="36" customFormat="1" ht="56.25" customHeight="1" x14ac:dyDescent="0.2">
      <c r="A359" s="34" t="s">
        <v>314</v>
      </c>
      <c r="B359" s="31" t="s">
        <v>73</v>
      </c>
      <c r="C359" s="31" t="s">
        <v>20</v>
      </c>
      <c r="D359" s="31" t="s">
        <v>315</v>
      </c>
      <c r="E359" s="27" t="s">
        <v>0</v>
      </c>
      <c r="F359" s="27" t="s">
        <v>0</v>
      </c>
      <c r="G359" s="35" t="s">
        <v>0</v>
      </c>
      <c r="H359" s="40">
        <f>H360</f>
        <v>870800</v>
      </c>
      <c r="I359" s="39">
        <v>0</v>
      </c>
      <c r="J359" s="38">
        <v>0</v>
      </c>
      <c r="K359" s="11" t="str">
        <f t="shared" si="188"/>
        <v>-</v>
      </c>
      <c r="L359" s="21">
        <f t="shared" si="149"/>
        <v>0</v>
      </c>
      <c r="M359" s="32"/>
    </row>
    <row r="360" spans="1:13" s="36" customFormat="1" ht="15.75" customHeight="1" x14ac:dyDescent="0.2">
      <c r="A360" s="34" t="s">
        <v>23</v>
      </c>
      <c r="B360" s="31" t="s">
        <v>73</v>
      </c>
      <c r="C360" s="31" t="s">
        <v>20</v>
      </c>
      <c r="D360" s="31" t="s">
        <v>315</v>
      </c>
      <c r="E360" s="31" t="s">
        <v>24</v>
      </c>
      <c r="F360" s="31" t="s">
        <v>0</v>
      </c>
      <c r="G360" s="37" t="s">
        <v>0</v>
      </c>
      <c r="H360" s="40">
        <f>H361+H364+H367</f>
        <v>870800</v>
      </c>
      <c r="I360" s="39">
        <v>0</v>
      </c>
      <c r="J360" s="38">
        <v>0</v>
      </c>
      <c r="K360" s="11" t="str">
        <f t="shared" si="188"/>
        <v>-</v>
      </c>
      <c r="L360" s="21">
        <f t="shared" si="149"/>
        <v>0</v>
      </c>
      <c r="M360" s="32"/>
    </row>
    <row r="361" spans="1:13" s="36" customFormat="1" ht="117.75" customHeight="1" x14ac:dyDescent="0.2">
      <c r="A361" s="26" t="s">
        <v>316</v>
      </c>
      <c r="B361" s="27" t="s">
        <v>73</v>
      </c>
      <c r="C361" s="27" t="s">
        <v>20</v>
      </c>
      <c r="D361" s="27" t="s">
        <v>315</v>
      </c>
      <c r="E361" s="27" t="s">
        <v>24</v>
      </c>
      <c r="F361" s="27" t="s">
        <v>317</v>
      </c>
      <c r="G361" s="35" t="s">
        <v>0</v>
      </c>
      <c r="H361" s="20">
        <f>H362</f>
        <v>853471.08</v>
      </c>
      <c r="I361" s="39">
        <v>0</v>
      </c>
      <c r="J361" s="38">
        <v>0</v>
      </c>
      <c r="K361" s="11" t="str">
        <f t="shared" si="188"/>
        <v>-</v>
      </c>
      <c r="L361" s="21">
        <f t="shared" si="149"/>
        <v>0</v>
      </c>
      <c r="M361" s="33"/>
    </row>
    <row r="362" spans="1:13" s="36" customFormat="1" ht="46.5" customHeight="1" x14ac:dyDescent="0.2">
      <c r="A362" s="26" t="s">
        <v>121</v>
      </c>
      <c r="B362" s="27" t="s">
        <v>73</v>
      </c>
      <c r="C362" s="27" t="s">
        <v>20</v>
      </c>
      <c r="D362" s="27" t="s">
        <v>315</v>
      </c>
      <c r="E362" s="27" t="s">
        <v>24</v>
      </c>
      <c r="F362" s="27" t="s">
        <v>317</v>
      </c>
      <c r="G362" s="35" t="s">
        <v>122</v>
      </c>
      <c r="H362" s="20">
        <f>H363</f>
        <v>853471.08</v>
      </c>
      <c r="I362" s="39">
        <v>0</v>
      </c>
      <c r="J362" s="38">
        <v>0</v>
      </c>
      <c r="K362" s="11" t="str">
        <f t="shared" si="188"/>
        <v>-</v>
      </c>
      <c r="L362" s="21">
        <f t="shared" si="149"/>
        <v>0</v>
      </c>
      <c r="M362" s="33"/>
    </row>
    <row r="363" spans="1:13" s="36" customFormat="1" ht="17.25" customHeight="1" x14ac:dyDescent="0.2">
      <c r="A363" s="26" t="s">
        <v>123</v>
      </c>
      <c r="B363" s="27" t="s">
        <v>73</v>
      </c>
      <c r="C363" s="27" t="s">
        <v>20</v>
      </c>
      <c r="D363" s="27" t="s">
        <v>315</v>
      </c>
      <c r="E363" s="27" t="s">
        <v>24</v>
      </c>
      <c r="F363" s="27" t="s">
        <v>317</v>
      </c>
      <c r="G363" s="35" t="s">
        <v>124</v>
      </c>
      <c r="H363" s="20">
        <v>853471.08</v>
      </c>
      <c r="I363" s="39">
        <v>0</v>
      </c>
      <c r="J363" s="38">
        <v>0</v>
      </c>
      <c r="K363" s="11" t="str">
        <f t="shared" si="188"/>
        <v>-</v>
      </c>
      <c r="L363" s="21">
        <f t="shared" si="149"/>
        <v>0</v>
      </c>
      <c r="M363" s="33"/>
    </row>
    <row r="364" spans="1:13" s="36" customFormat="1" ht="69" customHeight="1" x14ac:dyDescent="0.2">
      <c r="A364" s="26" t="s">
        <v>318</v>
      </c>
      <c r="B364" s="27" t="s">
        <v>73</v>
      </c>
      <c r="C364" s="27" t="s">
        <v>20</v>
      </c>
      <c r="D364" s="27" t="s">
        <v>315</v>
      </c>
      <c r="E364" s="27" t="s">
        <v>24</v>
      </c>
      <c r="F364" s="27" t="s">
        <v>319</v>
      </c>
      <c r="G364" s="35" t="s">
        <v>0</v>
      </c>
      <c r="H364" s="20">
        <f>H365</f>
        <v>8620.92</v>
      </c>
      <c r="I364" s="39">
        <v>0</v>
      </c>
      <c r="J364" s="38">
        <v>0</v>
      </c>
      <c r="K364" s="11" t="str">
        <f t="shared" si="188"/>
        <v>-</v>
      </c>
      <c r="L364" s="21">
        <f t="shared" si="149"/>
        <v>0</v>
      </c>
      <c r="M364" s="33"/>
    </row>
    <row r="365" spans="1:13" s="36" customFormat="1" ht="54" customHeight="1" x14ac:dyDescent="0.2">
      <c r="A365" s="26" t="s">
        <v>121</v>
      </c>
      <c r="B365" s="27" t="s">
        <v>73</v>
      </c>
      <c r="C365" s="27" t="s">
        <v>20</v>
      </c>
      <c r="D365" s="27" t="s">
        <v>315</v>
      </c>
      <c r="E365" s="27" t="s">
        <v>24</v>
      </c>
      <c r="F365" s="27" t="s">
        <v>319</v>
      </c>
      <c r="G365" s="35" t="s">
        <v>122</v>
      </c>
      <c r="H365" s="20">
        <f>H366</f>
        <v>8620.92</v>
      </c>
      <c r="I365" s="39">
        <v>0</v>
      </c>
      <c r="J365" s="38">
        <v>0</v>
      </c>
      <c r="K365" s="11" t="str">
        <f t="shared" si="188"/>
        <v>-</v>
      </c>
      <c r="L365" s="21">
        <f t="shared" si="149"/>
        <v>0</v>
      </c>
      <c r="M365" s="33"/>
    </row>
    <row r="366" spans="1:13" s="36" customFormat="1" ht="13.5" customHeight="1" x14ac:dyDescent="0.2">
      <c r="A366" s="26" t="s">
        <v>123</v>
      </c>
      <c r="B366" s="27" t="s">
        <v>73</v>
      </c>
      <c r="C366" s="27" t="s">
        <v>20</v>
      </c>
      <c r="D366" s="27" t="s">
        <v>315</v>
      </c>
      <c r="E366" s="27" t="s">
        <v>24</v>
      </c>
      <c r="F366" s="27" t="s">
        <v>319</v>
      </c>
      <c r="G366" s="35" t="s">
        <v>124</v>
      </c>
      <c r="H366" s="20">
        <v>8620.92</v>
      </c>
      <c r="I366" s="39">
        <v>0</v>
      </c>
      <c r="J366" s="38">
        <v>0</v>
      </c>
      <c r="K366" s="11" t="str">
        <f t="shared" si="188"/>
        <v>-</v>
      </c>
      <c r="L366" s="21">
        <f t="shared" si="149"/>
        <v>0</v>
      </c>
      <c r="M366" s="33"/>
    </row>
    <row r="367" spans="1:13" s="36" customFormat="1" ht="74.25" customHeight="1" x14ac:dyDescent="0.2">
      <c r="A367" s="26" t="s">
        <v>320</v>
      </c>
      <c r="B367" s="27" t="s">
        <v>73</v>
      </c>
      <c r="C367" s="27" t="s">
        <v>20</v>
      </c>
      <c r="D367" s="27" t="s">
        <v>315</v>
      </c>
      <c r="E367" s="27" t="s">
        <v>24</v>
      </c>
      <c r="F367" s="27" t="s">
        <v>321</v>
      </c>
      <c r="G367" s="35" t="s">
        <v>0</v>
      </c>
      <c r="H367" s="20">
        <f>H368</f>
        <v>8708</v>
      </c>
      <c r="I367" s="39">
        <v>0</v>
      </c>
      <c r="J367" s="38">
        <v>0</v>
      </c>
      <c r="K367" s="11" t="str">
        <f t="shared" si="188"/>
        <v>-</v>
      </c>
      <c r="L367" s="21">
        <f t="shared" si="149"/>
        <v>0</v>
      </c>
      <c r="M367" s="33"/>
    </row>
    <row r="368" spans="1:13" s="36" customFormat="1" ht="54" customHeight="1" x14ac:dyDescent="0.2">
      <c r="A368" s="26" t="s">
        <v>121</v>
      </c>
      <c r="B368" s="27" t="s">
        <v>73</v>
      </c>
      <c r="C368" s="27" t="s">
        <v>20</v>
      </c>
      <c r="D368" s="27" t="s">
        <v>315</v>
      </c>
      <c r="E368" s="27" t="s">
        <v>24</v>
      </c>
      <c r="F368" s="27" t="s">
        <v>321</v>
      </c>
      <c r="G368" s="35" t="s">
        <v>122</v>
      </c>
      <c r="H368" s="20">
        <f>H369</f>
        <v>8708</v>
      </c>
      <c r="I368" s="39">
        <v>0</v>
      </c>
      <c r="J368" s="38">
        <v>0</v>
      </c>
      <c r="K368" s="11" t="str">
        <f t="shared" si="188"/>
        <v>-</v>
      </c>
      <c r="L368" s="21">
        <f t="shared" si="149"/>
        <v>0</v>
      </c>
      <c r="M368" s="33"/>
    </row>
    <row r="369" spans="1:13" s="36" customFormat="1" ht="22.5" customHeight="1" x14ac:dyDescent="0.2">
      <c r="A369" s="26" t="s">
        <v>123</v>
      </c>
      <c r="B369" s="27" t="s">
        <v>73</v>
      </c>
      <c r="C369" s="27" t="s">
        <v>20</v>
      </c>
      <c r="D369" s="27" t="s">
        <v>315</v>
      </c>
      <c r="E369" s="27" t="s">
        <v>24</v>
      </c>
      <c r="F369" s="27" t="s">
        <v>321</v>
      </c>
      <c r="G369" s="35" t="s">
        <v>124</v>
      </c>
      <c r="H369" s="20">
        <v>8708</v>
      </c>
      <c r="I369" s="39">
        <v>0</v>
      </c>
      <c r="J369" s="38">
        <v>0</v>
      </c>
      <c r="K369" s="11" t="str">
        <f t="shared" si="188"/>
        <v>-</v>
      </c>
      <c r="L369" s="21">
        <f t="shared" si="149"/>
        <v>0</v>
      </c>
      <c r="M369" s="33"/>
    </row>
    <row r="370" spans="1:13" ht="64.5" customHeight="1" x14ac:dyDescent="0.2">
      <c r="A370" s="3" t="s">
        <v>267</v>
      </c>
      <c r="B370" s="4" t="s">
        <v>77</v>
      </c>
      <c r="C370" s="8" t="s">
        <v>0</v>
      </c>
      <c r="D370" s="8" t="s">
        <v>0</v>
      </c>
      <c r="E370" s="8" t="s">
        <v>0</v>
      </c>
      <c r="F370" s="8" t="s">
        <v>0</v>
      </c>
      <c r="G370" s="8" t="s">
        <v>0</v>
      </c>
      <c r="H370" s="5">
        <f t="shared" ref="H370:J371" si="190">H371</f>
        <v>1670844.96</v>
      </c>
      <c r="I370" s="5">
        <f t="shared" si="190"/>
        <v>2874365</v>
      </c>
      <c r="J370" s="5">
        <f t="shared" si="190"/>
        <v>1909325.1800000002</v>
      </c>
      <c r="K370" s="16">
        <f t="shared" si="188"/>
        <v>0.66425982086478241</v>
      </c>
      <c r="L370" s="21">
        <f t="shared" si="149"/>
        <v>1.1427303105370112</v>
      </c>
    </row>
    <row r="371" spans="1:13" ht="64.5" customHeight="1" x14ac:dyDescent="0.2">
      <c r="A371" s="3" t="s">
        <v>267</v>
      </c>
      <c r="B371" s="4" t="s">
        <v>77</v>
      </c>
      <c r="C371" s="4" t="s">
        <v>20</v>
      </c>
      <c r="D371" s="4" t="s">
        <v>0</v>
      </c>
      <c r="E371" s="8" t="s">
        <v>0</v>
      </c>
      <c r="F371" s="8" t="s">
        <v>0</v>
      </c>
      <c r="G371" s="8" t="s">
        <v>0</v>
      </c>
      <c r="H371" s="5">
        <f t="shared" si="190"/>
        <v>1670844.96</v>
      </c>
      <c r="I371" s="5">
        <f t="shared" si="190"/>
        <v>2874365</v>
      </c>
      <c r="J371" s="5">
        <f t="shared" si="190"/>
        <v>1909325.1800000002</v>
      </c>
      <c r="K371" s="16">
        <f t="shared" si="188"/>
        <v>0.66425982086478241</v>
      </c>
      <c r="L371" s="21">
        <f t="shared" si="149"/>
        <v>1.1427303105370112</v>
      </c>
    </row>
    <row r="372" spans="1:13" ht="112.35" customHeight="1" x14ac:dyDescent="0.2">
      <c r="A372" s="3" t="s">
        <v>268</v>
      </c>
      <c r="B372" s="4" t="s">
        <v>77</v>
      </c>
      <c r="C372" s="4" t="s">
        <v>20</v>
      </c>
      <c r="D372" s="4" t="s">
        <v>18</v>
      </c>
      <c r="E372" s="8" t="s">
        <v>0</v>
      </c>
      <c r="F372" s="8" t="s">
        <v>0</v>
      </c>
      <c r="G372" s="8" t="s">
        <v>0</v>
      </c>
      <c r="H372" s="5">
        <f t="shared" ref="H372:J372" si="191">H373</f>
        <v>1670844.96</v>
      </c>
      <c r="I372" s="5">
        <f t="shared" si="191"/>
        <v>2874365</v>
      </c>
      <c r="J372" s="5">
        <f t="shared" si="191"/>
        <v>1909325.1800000002</v>
      </c>
      <c r="K372" s="16">
        <f t="shared" si="188"/>
        <v>0.66425982086478241</v>
      </c>
      <c r="L372" s="21">
        <f t="shared" si="149"/>
        <v>1.1427303105370112</v>
      </c>
    </row>
    <row r="373" spans="1:13" ht="48.95" customHeight="1" x14ac:dyDescent="0.2">
      <c r="A373" s="3" t="s">
        <v>269</v>
      </c>
      <c r="B373" s="4" t="s">
        <v>77</v>
      </c>
      <c r="C373" s="4" t="s">
        <v>20</v>
      </c>
      <c r="D373" s="4" t="s">
        <v>18</v>
      </c>
      <c r="E373" s="4" t="s">
        <v>270</v>
      </c>
      <c r="F373" s="6" t="s">
        <v>0</v>
      </c>
      <c r="G373" s="6" t="s">
        <v>0</v>
      </c>
      <c r="H373" s="5">
        <f t="shared" ref="H373" si="192">H374+H379</f>
        <v>1670844.96</v>
      </c>
      <c r="I373" s="5">
        <f t="shared" ref="I373:J373" si="193">I374+I379</f>
        <v>2874365</v>
      </c>
      <c r="J373" s="5">
        <f t="shared" si="193"/>
        <v>1909325.1800000002</v>
      </c>
      <c r="K373" s="16">
        <f t="shared" si="188"/>
        <v>0.66425982086478241</v>
      </c>
      <c r="L373" s="21">
        <f t="shared" si="149"/>
        <v>1.1427303105370112</v>
      </c>
    </row>
    <row r="374" spans="1:13" ht="48.95" customHeight="1" x14ac:dyDescent="0.2">
      <c r="A374" s="7" t="s">
        <v>41</v>
      </c>
      <c r="B374" s="1" t="s">
        <v>77</v>
      </c>
      <c r="C374" s="1" t="s">
        <v>20</v>
      </c>
      <c r="D374" s="1" t="s">
        <v>18</v>
      </c>
      <c r="E374" s="1" t="s">
        <v>270</v>
      </c>
      <c r="F374" s="1" t="s">
        <v>42</v>
      </c>
      <c r="G374" s="8" t="s">
        <v>0</v>
      </c>
      <c r="H374" s="9">
        <f t="shared" ref="H374" si="194">H375+H377</f>
        <v>1612130.96</v>
      </c>
      <c r="I374" s="9">
        <f t="shared" ref="I374:J374" si="195">I375+I377</f>
        <v>2622612</v>
      </c>
      <c r="J374" s="9">
        <f t="shared" si="195"/>
        <v>1851625.1800000002</v>
      </c>
      <c r="K374" s="11">
        <f t="shared" si="188"/>
        <v>0.70602330043483374</v>
      </c>
      <c r="L374" s="21">
        <f t="shared" si="149"/>
        <v>1.1485575464663245</v>
      </c>
    </row>
    <row r="375" spans="1:13" ht="127.9" customHeight="1" x14ac:dyDescent="0.2">
      <c r="A375" s="7" t="s">
        <v>37</v>
      </c>
      <c r="B375" s="1" t="s">
        <v>77</v>
      </c>
      <c r="C375" s="1" t="s">
        <v>20</v>
      </c>
      <c r="D375" s="1" t="s">
        <v>18</v>
      </c>
      <c r="E375" s="1" t="s">
        <v>270</v>
      </c>
      <c r="F375" s="1" t="s">
        <v>42</v>
      </c>
      <c r="G375" s="1" t="s">
        <v>38</v>
      </c>
      <c r="H375" s="9">
        <f t="shared" ref="H375:J375" si="196">H376</f>
        <v>1589169.17</v>
      </c>
      <c r="I375" s="9">
        <f t="shared" si="196"/>
        <v>2568104</v>
      </c>
      <c r="J375" s="9">
        <f t="shared" si="196"/>
        <v>1832585.37</v>
      </c>
      <c r="K375" s="11">
        <f t="shared" si="188"/>
        <v>0.71359468697529382</v>
      </c>
      <c r="L375" s="21">
        <f t="shared" si="149"/>
        <v>1.1531719873473258</v>
      </c>
    </row>
    <row r="376" spans="1:13" ht="48.95" customHeight="1" x14ac:dyDescent="0.2">
      <c r="A376" s="7" t="s">
        <v>39</v>
      </c>
      <c r="B376" s="1" t="s">
        <v>77</v>
      </c>
      <c r="C376" s="1" t="s">
        <v>20</v>
      </c>
      <c r="D376" s="1" t="s">
        <v>18</v>
      </c>
      <c r="E376" s="1" t="s">
        <v>270</v>
      </c>
      <c r="F376" s="1" t="s">
        <v>42</v>
      </c>
      <c r="G376" s="1" t="s">
        <v>40</v>
      </c>
      <c r="H376" s="9">
        <v>1589169.17</v>
      </c>
      <c r="I376" s="9">
        <v>2568104</v>
      </c>
      <c r="J376" s="10">
        <v>1832585.37</v>
      </c>
      <c r="K376" s="11">
        <f t="shared" si="188"/>
        <v>0.71359468697529382</v>
      </c>
      <c r="L376" s="21">
        <f t="shared" si="149"/>
        <v>1.1531719873473258</v>
      </c>
    </row>
    <row r="377" spans="1:13" ht="48.95" customHeight="1" x14ac:dyDescent="0.2">
      <c r="A377" s="7" t="s">
        <v>27</v>
      </c>
      <c r="B377" s="1" t="s">
        <v>77</v>
      </c>
      <c r="C377" s="1" t="s">
        <v>20</v>
      </c>
      <c r="D377" s="1" t="s">
        <v>18</v>
      </c>
      <c r="E377" s="1" t="s">
        <v>270</v>
      </c>
      <c r="F377" s="1" t="s">
        <v>42</v>
      </c>
      <c r="G377" s="1" t="s">
        <v>28</v>
      </c>
      <c r="H377" s="9">
        <f t="shared" ref="H377:J377" si="197">H378</f>
        <v>22961.79</v>
      </c>
      <c r="I377" s="9">
        <f t="shared" si="197"/>
        <v>54508</v>
      </c>
      <c r="J377" s="9">
        <f t="shared" si="197"/>
        <v>19039.810000000001</v>
      </c>
      <c r="K377" s="11">
        <f t="shared" si="188"/>
        <v>0.34930303808615254</v>
      </c>
      <c r="L377" s="21">
        <f t="shared" ref="L377:L424" si="198">IFERROR(J377/H377,"-")</f>
        <v>0.82919537196359694</v>
      </c>
    </row>
    <row r="378" spans="1:13" ht="64.5" customHeight="1" x14ac:dyDescent="0.2">
      <c r="A378" s="7" t="s">
        <v>29</v>
      </c>
      <c r="B378" s="1" t="s">
        <v>77</v>
      </c>
      <c r="C378" s="1" t="s">
        <v>20</v>
      </c>
      <c r="D378" s="1" t="s">
        <v>18</v>
      </c>
      <c r="E378" s="1" t="s">
        <v>270</v>
      </c>
      <c r="F378" s="1" t="s">
        <v>42</v>
      </c>
      <c r="G378" s="1" t="s">
        <v>30</v>
      </c>
      <c r="H378" s="9">
        <v>22961.79</v>
      </c>
      <c r="I378" s="9">
        <v>54508</v>
      </c>
      <c r="J378" s="10">
        <v>19039.810000000001</v>
      </c>
      <c r="K378" s="11">
        <f t="shared" si="188"/>
        <v>0.34930303808615254</v>
      </c>
      <c r="L378" s="21">
        <f t="shared" si="198"/>
        <v>0.82919537196359694</v>
      </c>
    </row>
    <row r="379" spans="1:13" ht="32.25" customHeight="1" x14ac:dyDescent="0.2">
      <c r="A379" s="7" t="s">
        <v>271</v>
      </c>
      <c r="B379" s="1" t="s">
        <v>77</v>
      </c>
      <c r="C379" s="1" t="s">
        <v>20</v>
      </c>
      <c r="D379" s="1" t="s">
        <v>18</v>
      </c>
      <c r="E379" s="1" t="s">
        <v>270</v>
      </c>
      <c r="F379" s="1" t="s">
        <v>272</v>
      </c>
      <c r="G379" s="8" t="s">
        <v>0</v>
      </c>
      <c r="H379" s="9">
        <f t="shared" ref="H379:J380" si="199">H380</f>
        <v>58714</v>
      </c>
      <c r="I379" s="9">
        <f t="shared" si="199"/>
        <v>251753</v>
      </c>
      <c r="J379" s="9">
        <f t="shared" si="199"/>
        <v>57700</v>
      </c>
      <c r="K379" s="11">
        <f t="shared" si="188"/>
        <v>0.22919289938948095</v>
      </c>
      <c r="L379" s="21">
        <f t="shared" si="198"/>
        <v>0.98272984296760568</v>
      </c>
    </row>
    <row r="380" spans="1:13" ht="48.95" customHeight="1" x14ac:dyDescent="0.2">
      <c r="A380" s="7" t="s">
        <v>27</v>
      </c>
      <c r="B380" s="1" t="s">
        <v>77</v>
      </c>
      <c r="C380" s="1" t="s">
        <v>20</v>
      </c>
      <c r="D380" s="1" t="s">
        <v>18</v>
      </c>
      <c r="E380" s="1" t="s">
        <v>270</v>
      </c>
      <c r="F380" s="1" t="s">
        <v>272</v>
      </c>
      <c r="G380" s="1" t="s">
        <v>28</v>
      </c>
      <c r="H380" s="9">
        <f t="shared" si="199"/>
        <v>58714</v>
      </c>
      <c r="I380" s="9">
        <f t="shared" si="199"/>
        <v>251753</v>
      </c>
      <c r="J380" s="9">
        <f t="shared" si="199"/>
        <v>57700</v>
      </c>
      <c r="K380" s="11">
        <f t="shared" si="188"/>
        <v>0.22919289938948095</v>
      </c>
      <c r="L380" s="21">
        <f t="shared" si="198"/>
        <v>0.98272984296760568</v>
      </c>
    </row>
    <row r="381" spans="1:13" ht="64.5" customHeight="1" x14ac:dyDescent="0.2">
      <c r="A381" s="7" t="s">
        <v>29</v>
      </c>
      <c r="B381" s="1" t="s">
        <v>77</v>
      </c>
      <c r="C381" s="1" t="s">
        <v>20</v>
      </c>
      <c r="D381" s="1" t="s">
        <v>18</v>
      </c>
      <c r="E381" s="1" t="s">
        <v>270</v>
      </c>
      <c r="F381" s="1" t="s">
        <v>272</v>
      </c>
      <c r="G381" s="1" t="s">
        <v>30</v>
      </c>
      <c r="H381" s="9">
        <v>58714</v>
      </c>
      <c r="I381" s="9">
        <v>251753</v>
      </c>
      <c r="J381" s="10">
        <v>57700</v>
      </c>
      <c r="K381" s="11">
        <f t="shared" si="188"/>
        <v>0.22919289938948095</v>
      </c>
      <c r="L381" s="21">
        <f t="shared" si="198"/>
        <v>0.98272984296760568</v>
      </c>
    </row>
    <row r="382" spans="1:13" ht="15" customHeight="1" x14ac:dyDescent="0.2">
      <c r="A382" s="3" t="s">
        <v>273</v>
      </c>
      <c r="B382" s="4" t="s">
        <v>274</v>
      </c>
      <c r="C382" s="8" t="s">
        <v>0</v>
      </c>
      <c r="D382" s="8" t="s">
        <v>0</v>
      </c>
      <c r="E382" s="8" t="s">
        <v>0</v>
      </c>
      <c r="F382" s="8" t="s">
        <v>0</v>
      </c>
      <c r="G382" s="8" t="s">
        <v>0</v>
      </c>
      <c r="H382" s="5">
        <f t="shared" ref="H382" si="200">H383+H389+H403+H410+H417</f>
        <v>1405344.06</v>
      </c>
      <c r="I382" s="5">
        <f t="shared" ref="I382:J382" si="201">I383+I389+I403+I410+I417</f>
        <v>5471916.9399999995</v>
      </c>
      <c r="J382" s="5">
        <f t="shared" si="201"/>
        <v>1816755.46</v>
      </c>
      <c r="K382" s="16">
        <f t="shared" si="188"/>
        <v>0.332014443918076</v>
      </c>
      <c r="L382" s="21">
        <f t="shared" si="198"/>
        <v>1.2927478129448242</v>
      </c>
    </row>
    <row r="383" spans="1:13" ht="32.25" customHeight="1" x14ac:dyDescent="0.2">
      <c r="A383" s="3" t="s">
        <v>275</v>
      </c>
      <c r="B383" s="4" t="s">
        <v>274</v>
      </c>
      <c r="C383" s="4" t="s">
        <v>20</v>
      </c>
      <c r="D383" s="4" t="s">
        <v>276</v>
      </c>
      <c r="E383" s="4" t="s">
        <v>277</v>
      </c>
      <c r="F383" s="6" t="s">
        <v>0</v>
      </c>
      <c r="G383" s="6" t="s">
        <v>0</v>
      </c>
      <c r="H383" s="5">
        <f t="shared" ref="H383:J383" si="202">H384</f>
        <v>528535.24</v>
      </c>
      <c r="I383" s="5">
        <f t="shared" si="202"/>
        <v>795270</v>
      </c>
      <c r="J383" s="5">
        <f t="shared" si="202"/>
        <v>549412.52</v>
      </c>
      <c r="K383" s="16">
        <f t="shared" si="188"/>
        <v>0.69085030241301704</v>
      </c>
      <c r="L383" s="21">
        <f t="shared" si="198"/>
        <v>1.0395002611367976</v>
      </c>
    </row>
    <row r="384" spans="1:13" ht="48.95" customHeight="1" x14ac:dyDescent="0.2">
      <c r="A384" s="7" t="s">
        <v>41</v>
      </c>
      <c r="B384" s="1" t="s">
        <v>274</v>
      </c>
      <c r="C384" s="1" t="s">
        <v>20</v>
      </c>
      <c r="D384" s="1" t="s">
        <v>276</v>
      </c>
      <c r="E384" s="1" t="s">
        <v>277</v>
      </c>
      <c r="F384" s="1" t="s">
        <v>42</v>
      </c>
      <c r="G384" s="8" t="s">
        <v>0</v>
      </c>
      <c r="H384" s="9">
        <f t="shared" ref="H384" si="203">H385+H387</f>
        <v>528535.24</v>
      </c>
      <c r="I384" s="9">
        <f t="shared" ref="I384:J384" si="204">I385+I387</f>
        <v>795270</v>
      </c>
      <c r="J384" s="9">
        <f t="shared" si="204"/>
        <v>549412.52</v>
      </c>
      <c r="K384" s="11">
        <f t="shared" si="188"/>
        <v>0.69085030241301704</v>
      </c>
      <c r="L384" s="21">
        <f t="shared" si="198"/>
        <v>1.0395002611367976</v>
      </c>
    </row>
    <row r="385" spans="1:13" ht="127.9" customHeight="1" x14ac:dyDescent="0.2">
      <c r="A385" s="7" t="s">
        <v>37</v>
      </c>
      <c r="B385" s="1" t="s">
        <v>274</v>
      </c>
      <c r="C385" s="1" t="s">
        <v>20</v>
      </c>
      <c r="D385" s="1" t="s">
        <v>276</v>
      </c>
      <c r="E385" s="1" t="s">
        <v>277</v>
      </c>
      <c r="F385" s="1" t="s">
        <v>42</v>
      </c>
      <c r="G385" s="1" t="s">
        <v>38</v>
      </c>
      <c r="H385" s="9">
        <f t="shared" ref="H385:J385" si="205">H386</f>
        <v>524586.91</v>
      </c>
      <c r="I385" s="9">
        <f t="shared" si="205"/>
        <v>769608</v>
      </c>
      <c r="J385" s="9">
        <f t="shared" si="205"/>
        <v>532635.80000000005</v>
      </c>
      <c r="K385" s="11">
        <f t="shared" si="188"/>
        <v>0.69208714046631536</v>
      </c>
      <c r="L385" s="21">
        <f t="shared" si="198"/>
        <v>1.0153432917340617</v>
      </c>
    </row>
    <row r="386" spans="1:13" ht="48.95" customHeight="1" x14ac:dyDescent="0.2">
      <c r="A386" s="7" t="s">
        <v>39</v>
      </c>
      <c r="B386" s="1" t="s">
        <v>274</v>
      </c>
      <c r="C386" s="1" t="s">
        <v>20</v>
      </c>
      <c r="D386" s="1" t="s">
        <v>276</v>
      </c>
      <c r="E386" s="1" t="s">
        <v>277</v>
      </c>
      <c r="F386" s="1" t="s">
        <v>42</v>
      </c>
      <c r="G386" s="1" t="s">
        <v>40</v>
      </c>
      <c r="H386" s="9">
        <v>524586.91</v>
      </c>
      <c r="I386" s="9">
        <v>769608</v>
      </c>
      <c r="J386" s="10">
        <v>532635.80000000005</v>
      </c>
      <c r="K386" s="11">
        <f t="shared" si="188"/>
        <v>0.69208714046631536</v>
      </c>
      <c r="L386" s="21">
        <f t="shared" si="198"/>
        <v>1.0153432917340617</v>
      </c>
    </row>
    <row r="387" spans="1:13" ht="48.95" customHeight="1" x14ac:dyDescent="0.2">
      <c r="A387" s="7" t="s">
        <v>27</v>
      </c>
      <c r="B387" s="1" t="s">
        <v>274</v>
      </c>
      <c r="C387" s="1" t="s">
        <v>20</v>
      </c>
      <c r="D387" s="1" t="s">
        <v>276</v>
      </c>
      <c r="E387" s="1" t="s">
        <v>277</v>
      </c>
      <c r="F387" s="1" t="s">
        <v>42</v>
      </c>
      <c r="G387" s="1" t="s">
        <v>28</v>
      </c>
      <c r="H387" s="9">
        <f t="shared" ref="H387:J387" si="206">H388</f>
        <v>3948.33</v>
      </c>
      <c r="I387" s="9">
        <f t="shared" si="206"/>
        <v>25662</v>
      </c>
      <c r="J387" s="9">
        <f t="shared" si="206"/>
        <v>16776.72</v>
      </c>
      <c r="K387" s="11">
        <f t="shared" si="188"/>
        <v>0.65375730652326403</v>
      </c>
      <c r="L387" s="21">
        <f t="shared" si="198"/>
        <v>4.2490673271990946</v>
      </c>
    </row>
    <row r="388" spans="1:13" ht="64.5" customHeight="1" x14ac:dyDescent="0.2">
      <c r="A388" s="7" t="s">
        <v>29</v>
      </c>
      <c r="B388" s="1" t="s">
        <v>274</v>
      </c>
      <c r="C388" s="1" t="s">
        <v>20</v>
      </c>
      <c r="D388" s="1" t="s">
        <v>276</v>
      </c>
      <c r="E388" s="1" t="s">
        <v>277</v>
      </c>
      <c r="F388" s="1" t="s">
        <v>42</v>
      </c>
      <c r="G388" s="1" t="s">
        <v>30</v>
      </c>
      <c r="H388" s="9">
        <v>3948.33</v>
      </c>
      <c r="I388" s="9">
        <v>25662</v>
      </c>
      <c r="J388" s="10">
        <v>16776.72</v>
      </c>
      <c r="K388" s="11">
        <f t="shared" si="188"/>
        <v>0.65375730652326403</v>
      </c>
      <c r="L388" s="21">
        <f t="shared" si="198"/>
        <v>4.2490673271990946</v>
      </c>
    </row>
    <row r="389" spans="1:13" ht="15" customHeight="1" x14ac:dyDescent="0.2">
      <c r="A389" s="3" t="s">
        <v>23</v>
      </c>
      <c r="B389" s="4" t="s">
        <v>274</v>
      </c>
      <c r="C389" s="4" t="s">
        <v>20</v>
      </c>
      <c r="D389" s="4" t="s">
        <v>276</v>
      </c>
      <c r="E389" s="4" t="s">
        <v>24</v>
      </c>
      <c r="F389" s="6" t="s">
        <v>0</v>
      </c>
      <c r="G389" s="6" t="s">
        <v>0</v>
      </c>
      <c r="H389" s="5">
        <f>H390+H400+H393+H396</f>
        <v>242500</v>
      </c>
      <c r="I389" s="5">
        <f t="shared" ref="H389:J389" si="207">I390+I400</f>
        <v>2574365.06</v>
      </c>
      <c r="J389" s="5">
        <f t="shared" si="207"/>
        <v>419628</v>
      </c>
      <c r="K389" s="16">
        <f t="shared" si="188"/>
        <v>0.16300252303766116</v>
      </c>
      <c r="L389" s="21">
        <f t="shared" si="198"/>
        <v>1.7304247422680412</v>
      </c>
    </row>
    <row r="390" spans="1:13" ht="64.5" customHeight="1" x14ac:dyDescent="0.2">
      <c r="A390" s="7" t="s">
        <v>278</v>
      </c>
      <c r="B390" s="1" t="s">
        <v>274</v>
      </c>
      <c r="C390" s="1" t="s">
        <v>20</v>
      </c>
      <c r="D390" s="1" t="s">
        <v>276</v>
      </c>
      <c r="E390" s="1" t="s">
        <v>24</v>
      </c>
      <c r="F390" s="1" t="s">
        <v>279</v>
      </c>
      <c r="G390" s="8" t="s">
        <v>0</v>
      </c>
      <c r="H390" s="9">
        <f t="shared" ref="H390:J391" si="208">H391</f>
        <v>0</v>
      </c>
      <c r="I390" s="9">
        <f t="shared" si="208"/>
        <v>319628</v>
      </c>
      <c r="J390" s="9">
        <f t="shared" si="208"/>
        <v>319628</v>
      </c>
      <c r="K390" s="11">
        <f t="shared" si="188"/>
        <v>1</v>
      </c>
      <c r="L390" s="21" t="str">
        <f t="shared" si="198"/>
        <v>-</v>
      </c>
    </row>
    <row r="391" spans="1:13" ht="127.9" customHeight="1" x14ac:dyDescent="0.2">
      <c r="A391" s="7" t="s">
        <v>37</v>
      </c>
      <c r="B391" s="1" t="s">
        <v>274</v>
      </c>
      <c r="C391" s="1" t="s">
        <v>20</v>
      </c>
      <c r="D391" s="1" t="s">
        <v>276</v>
      </c>
      <c r="E391" s="1" t="s">
        <v>24</v>
      </c>
      <c r="F391" s="1" t="s">
        <v>279</v>
      </c>
      <c r="G391" s="1" t="s">
        <v>38</v>
      </c>
      <c r="H391" s="9">
        <f t="shared" si="208"/>
        <v>0</v>
      </c>
      <c r="I391" s="9">
        <f t="shared" si="208"/>
        <v>319628</v>
      </c>
      <c r="J391" s="9">
        <f t="shared" si="208"/>
        <v>319628</v>
      </c>
      <c r="K391" s="11">
        <f t="shared" si="188"/>
        <v>1</v>
      </c>
      <c r="L391" s="21" t="str">
        <f t="shared" si="198"/>
        <v>-</v>
      </c>
    </row>
    <row r="392" spans="1:13" ht="48.95" customHeight="1" x14ac:dyDescent="0.2">
      <c r="A392" s="7" t="s">
        <v>39</v>
      </c>
      <c r="B392" s="1" t="s">
        <v>274</v>
      </c>
      <c r="C392" s="1" t="s">
        <v>20</v>
      </c>
      <c r="D392" s="1" t="s">
        <v>276</v>
      </c>
      <c r="E392" s="1" t="s">
        <v>24</v>
      </c>
      <c r="F392" s="1" t="s">
        <v>279</v>
      </c>
      <c r="G392" s="1" t="s">
        <v>40</v>
      </c>
      <c r="H392" s="9">
        <v>0</v>
      </c>
      <c r="I392" s="9">
        <v>319628</v>
      </c>
      <c r="J392" s="10">
        <v>319628</v>
      </c>
      <c r="K392" s="11">
        <f t="shared" si="188"/>
        <v>1</v>
      </c>
      <c r="L392" s="21" t="str">
        <f t="shared" si="198"/>
        <v>-</v>
      </c>
    </row>
    <row r="393" spans="1:13" s="36" customFormat="1" ht="44.25" customHeight="1" x14ac:dyDescent="0.2">
      <c r="A393" s="26" t="s">
        <v>322</v>
      </c>
      <c r="B393" s="27" t="s">
        <v>274</v>
      </c>
      <c r="C393" s="27" t="s">
        <v>20</v>
      </c>
      <c r="D393" s="27" t="s">
        <v>276</v>
      </c>
      <c r="E393" s="27" t="s">
        <v>24</v>
      </c>
      <c r="F393" s="27" t="s">
        <v>323</v>
      </c>
      <c r="G393" s="35" t="s">
        <v>0</v>
      </c>
      <c r="H393" s="42">
        <f>H394</f>
        <v>100000</v>
      </c>
      <c r="I393" s="41">
        <v>0</v>
      </c>
      <c r="J393" s="41">
        <v>0</v>
      </c>
      <c r="K393" s="11" t="str">
        <f t="shared" si="188"/>
        <v>-</v>
      </c>
      <c r="L393" s="21">
        <f t="shared" si="198"/>
        <v>0</v>
      </c>
      <c r="M393" s="33"/>
    </row>
    <row r="394" spans="1:13" s="36" customFormat="1" ht="21.75" customHeight="1" x14ac:dyDescent="0.2">
      <c r="A394" s="26" t="s">
        <v>43</v>
      </c>
      <c r="B394" s="27" t="s">
        <v>274</v>
      </c>
      <c r="C394" s="27" t="s">
        <v>20</v>
      </c>
      <c r="D394" s="27" t="s">
        <v>276</v>
      </c>
      <c r="E394" s="27" t="s">
        <v>24</v>
      </c>
      <c r="F394" s="27" t="s">
        <v>323</v>
      </c>
      <c r="G394" s="35" t="s">
        <v>44</v>
      </c>
      <c r="H394" s="42">
        <f>H395</f>
        <v>100000</v>
      </c>
      <c r="I394" s="41">
        <v>0</v>
      </c>
      <c r="J394" s="41">
        <v>0</v>
      </c>
      <c r="K394" s="11" t="str">
        <f t="shared" si="188"/>
        <v>-</v>
      </c>
      <c r="L394" s="21">
        <f t="shared" si="198"/>
        <v>0</v>
      </c>
      <c r="M394" s="33"/>
    </row>
    <row r="395" spans="1:13" s="36" customFormat="1" ht="17.25" customHeight="1" x14ac:dyDescent="0.2">
      <c r="A395" s="26" t="s">
        <v>324</v>
      </c>
      <c r="B395" s="27" t="s">
        <v>274</v>
      </c>
      <c r="C395" s="27" t="s">
        <v>20</v>
      </c>
      <c r="D395" s="27" t="s">
        <v>276</v>
      </c>
      <c r="E395" s="27" t="s">
        <v>24</v>
      </c>
      <c r="F395" s="27" t="s">
        <v>323</v>
      </c>
      <c r="G395" s="35" t="s">
        <v>325</v>
      </c>
      <c r="H395" s="42">
        <v>100000</v>
      </c>
      <c r="I395" s="41">
        <v>0</v>
      </c>
      <c r="J395" s="41">
        <v>0</v>
      </c>
      <c r="K395" s="11" t="str">
        <f t="shared" si="188"/>
        <v>-</v>
      </c>
      <c r="L395" s="21">
        <f t="shared" si="198"/>
        <v>0</v>
      </c>
      <c r="M395" s="33"/>
    </row>
    <row r="396" spans="1:13" s="36" customFormat="1" ht="37.5" customHeight="1" x14ac:dyDescent="0.2">
      <c r="A396" s="26" t="s">
        <v>284</v>
      </c>
      <c r="B396" s="27" t="s">
        <v>274</v>
      </c>
      <c r="C396" s="27" t="s">
        <v>20</v>
      </c>
      <c r="D396" s="27" t="s">
        <v>276</v>
      </c>
      <c r="E396" s="27" t="s">
        <v>24</v>
      </c>
      <c r="F396" s="27" t="s">
        <v>285</v>
      </c>
      <c r="G396" s="35" t="s">
        <v>0</v>
      </c>
      <c r="H396" s="42">
        <f>H397</f>
        <v>142500</v>
      </c>
      <c r="I396" s="41">
        <v>0</v>
      </c>
      <c r="J396" s="41">
        <v>0</v>
      </c>
      <c r="K396" s="11" t="str">
        <f t="shared" si="188"/>
        <v>-</v>
      </c>
      <c r="L396" s="21">
        <f t="shared" si="198"/>
        <v>0</v>
      </c>
      <c r="M396" s="33"/>
    </row>
    <row r="397" spans="1:13" s="36" customFormat="1" ht="19.5" customHeight="1" x14ac:dyDescent="0.2">
      <c r="A397" s="26" t="s">
        <v>43</v>
      </c>
      <c r="B397" s="27" t="s">
        <v>274</v>
      </c>
      <c r="C397" s="27" t="s">
        <v>20</v>
      </c>
      <c r="D397" s="27" t="s">
        <v>276</v>
      </c>
      <c r="E397" s="27" t="s">
        <v>24</v>
      </c>
      <c r="F397" s="27" t="s">
        <v>285</v>
      </c>
      <c r="G397" s="35" t="s">
        <v>44</v>
      </c>
      <c r="H397" s="42">
        <f>H398+H399</f>
        <v>142500</v>
      </c>
      <c r="I397" s="41">
        <v>0</v>
      </c>
      <c r="J397" s="41">
        <v>0</v>
      </c>
      <c r="K397" s="11" t="str">
        <f t="shared" si="188"/>
        <v>-</v>
      </c>
      <c r="L397" s="21">
        <f t="shared" si="198"/>
        <v>0</v>
      </c>
      <c r="M397" s="33"/>
    </row>
    <row r="398" spans="1:13" s="36" customFormat="1" ht="19.5" customHeight="1" x14ac:dyDescent="0.2">
      <c r="A398" s="26" t="s">
        <v>326</v>
      </c>
      <c r="B398" s="27" t="s">
        <v>274</v>
      </c>
      <c r="C398" s="27" t="s">
        <v>20</v>
      </c>
      <c r="D398" s="27" t="s">
        <v>276</v>
      </c>
      <c r="E398" s="27" t="s">
        <v>24</v>
      </c>
      <c r="F398" s="27" t="s">
        <v>285</v>
      </c>
      <c r="G398" s="35" t="s">
        <v>327</v>
      </c>
      <c r="H398" s="42">
        <v>55000</v>
      </c>
      <c r="I398" s="41">
        <v>0</v>
      </c>
      <c r="J398" s="41">
        <v>0</v>
      </c>
      <c r="K398" s="11" t="str">
        <f t="shared" si="188"/>
        <v>-</v>
      </c>
      <c r="L398" s="21">
        <f t="shared" si="198"/>
        <v>0</v>
      </c>
      <c r="M398" s="33"/>
    </row>
    <row r="399" spans="1:13" s="36" customFormat="1" ht="33.75" customHeight="1" x14ac:dyDescent="0.2">
      <c r="A399" s="26" t="s">
        <v>45</v>
      </c>
      <c r="B399" s="27" t="s">
        <v>274</v>
      </c>
      <c r="C399" s="27" t="s">
        <v>20</v>
      </c>
      <c r="D399" s="27" t="s">
        <v>276</v>
      </c>
      <c r="E399" s="27" t="s">
        <v>24</v>
      </c>
      <c r="F399" s="27" t="s">
        <v>285</v>
      </c>
      <c r="G399" s="35" t="s">
        <v>46</v>
      </c>
      <c r="H399" s="42">
        <f>50000+37500</f>
        <v>87500</v>
      </c>
      <c r="I399" s="41">
        <v>0</v>
      </c>
      <c r="J399" s="41">
        <v>0</v>
      </c>
      <c r="K399" s="11" t="str">
        <f t="shared" si="188"/>
        <v>-</v>
      </c>
      <c r="L399" s="21">
        <f t="shared" si="198"/>
        <v>0</v>
      </c>
      <c r="M399" s="33"/>
    </row>
    <row r="400" spans="1:13" ht="48.95" customHeight="1" x14ac:dyDescent="0.2">
      <c r="A400" s="7" t="s">
        <v>280</v>
      </c>
      <c r="B400" s="1" t="s">
        <v>274</v>
      </c>
      <c r="C400" s="1" t="s">
        <v>20</v>
      </c>
      <c r="D400" s="1" t="s">
        <v>276</v>
      </c>
      <c r="E400" s="1" t="s">
        <v>24</v>
      </c>
      <c r="F400" s="1" t="s">
        <v>281</v>
      </c>
      <c r="G400" s="8" t="s">
        <v>0</v>
      </c>
      <c r="H400" s="9">
        <f t="shared" ref="H400:J401" si="209">H401</f>
        <v>0</v>
      </c>
      <c r="I400" s="9">
        <f t="shared" si="209"/>
        <v>2254737.06</v>
      </c>
      <c r="J400" s="9">
        <f t="shared" si="209"/>
        <v>100000</v>
      </c>
      <c r="K400" s="11">
        <f t="shared" si="188"/>
        <v>4.4351069476810744E-2</v>
      </c>
      <c r="L400" s="21" t="str">
        <f t="shared" si="198"/>
        <v>-</v>
      </c>
    </row>
    <row r="401" spans="1:12" ht="15" customHeight="1" x14ac:dyDescent="0.2">
      <c r="A401" s="7" t="s">
        <v>43</v>
      </c>
      <c r="B401" s="1" t="s">
        <v>274</v>
      </c>
      <c r="C401" s="1" t="s">
        <v>20</v>
      </c>
      <c r="D401" s="1" t="s">
        <v>276</v>
      </c>
      <c r="E401" s="1" t="s">
        <v>24</v>
      </c>
      <c r="F401" s="1" t="s">
        <v>281</v>
      </c>
      <c r="G401" s="1" t="s">
        <v>44</v>
      </c>
      <c r="H401" s="9">
        <f t="shared" si="209"/>
        <v>0</v>
      </c>
      <c r="I401" s="9">
        <f t="shared" si="209"/>
        <v>2254737.06</v>
      </c>
      <c r="J401" s="9">
        <f t="shared" si="209"/>
        <v>100000</v>
      </c>
      <c r="K401" s="11">
        <f t="shared" si="188"/>
        <v>4.4351069476810744E-2</v>
      </c>
      <c r="L401" s="21" t="str">
        <f t="shared" si="198"/>
        <v>-</v>
      </c>
    </row>
    <row r="402" spans="1:12" ht="32.25" customHeight="1" x14ac:dyDescent="0.2">
      <c r="A402" s="7" t="s">
        <v>45</v>
      </c>
      <c r="B402" s="1" t="s">
        <v>274</v>
      </c>
      <c r="C402" s="1" t="s">
        <v>20</v>
      </c>
      <c r="D402" s="1" t="s">
        <v>276</v>
      </c>
      <c r="E402" s="1" t="s">
        <v>24</v>
      </c>
      <c r="F402" s="1" t="s">
        <v>281</v>
      </c>
      <c r="G402" s="1" t="s">
        <v>46</v>
      </c>
      <c r="H402" s="9">
        <v>0</v>
      </c>
      <c r="I402" s="9">
        <v>2254737.06</v>
      </c>
      <c r="J402" s="10">
        <f>50000+50000</f>
        <v>100000</v>
      </c>
      <c r="K402" s="11">
        <f t="shared" si="188"/>
        <v>4.4351069476810744E-2</v>
      </c>
      <c r="L402" s="21" t="str">
        <f t="shared" si="198"/>
        <v>-</v>
      </c>
    </row>
    <row r="403" spans="1:12" ht="32.25" customHeight="1" x14ac:dyDescent="0.2">
      <c r="A403" s="3" t="s">
        <v>259</v>
      </c>
      <c r="B403" s="4" t="s">
        <v>274</v>
      </c>
      <c r="C403" s="4" t="s">
        <v>20</v>
      </c>
      <c r="D403" s="4" t="s">
        <v>276</v>
      </c>
      <c r="E403" s="4" t="s">
        <v>260</v>
      </c>
      <c r="F403" s="6" t="s">
        <v>0</v>
      </c>
      <c r="G403" s="6" t="s">
        <v>0</v>
      </c>
      <c r="H403" s="5">
        <f t="shared" ref="H403" si="210">H404+H407</f>
        <v>0</v>
      </c>
      <c r="I403" s="5">
        <f t="shared" ref="I403:J403" si="211">I404+I407</f>
        <v>1095848.8799999999</v>
      </c>
      <c r="J403" s="5">
        <f t="shared" si="211"/>
        <v>95046</v>
      </c>
      <c r="K403" s="16">
        <f t="shared" si="188"/>
        <v>8.6732761911478162E-2</v>
      </c>
      <c r="L403" s="21" t="str">
        <f t="shared" si="198"/>
        <v>-</v>
      </c>
    </row>
    <row r="404" spans="1:12" ht="64.5" customHeight="1" x14ac:dyDescent="0.2">
      <c r="A404" s="7" t="s">
        <v>278</v>
      </c>
      <c r="B404" s="1" t="s">
        <v>274</v>
      </c>
      <c r="C404" s="1" t="s">
        <v>20</v>
      </c>
      <c r="D404" s="1" t="s">
        <v>276</v>
      </c>
      <c r="E404" s="1" t="s">
        <v>260</v>
      </c>
      <c r="F404" s="1">
        <v>55490</v>
      </c>
      <c r="G404" s="8" t="s">
        <v>0</v>
      </c>
      <c r="H404" s="9">
        <f t="shared" ref="H404:J405" si="212">H405</f>
        <v>0</v>
      </c>
      <c r="I404" s="9">
        <f t="shared" si="212"/>
        <v>95046</v>
      </c>
      <c r="J404" s="9">
        <f t="shared" si="212"/>
        <v>95046</v>
      </c>
      <c r="K404" s="11">
        <f t="shared" si="188"/>
        <v>1</v>
      </c>
      <c r="L404" s="21" t="str">
        <f t="shared" si="198"/>
        <v>-</v>
      </c>
    </row>
    <row r="405" spans="1:12" ht="127.9" customHeight="1" x14ac:dyDescent="0.2">
      <c r="A405" s="7" t="s">
        <v>37</v>
      </c>
      <c r="B405" s="1" t="s">
        <v>274</v>
      </c>
      <c r="C405" s="1" t="s">
        <v>20</v>
      </c>
      <c r="D405" s="1" t="s">
        <v>276</v>
      </c>
      <c r="E405" s="1" t="s">
        <v>260</v>
      </c>
      <c r="F405" s="1" t="s">
        <v>279</v>
      </c>
      <c r="G405" s="1" t="s">
        <v>38</v>
      </c>
      <c r="H405" s="9">
        <f t="shared" si="212"/>
        <v>0</v>
      </c>
      <c r="I405" s="9">
        <f t="shared" si="212"/>
        <v>95046</v>
      </c>
      <c r="J405" s="9">
        <f t="shared" si="212"/>
        <v>95046</v>
      </c>
      <c r="K405" s="11">
        <f t="shared" si="188"/>
        <v>1</v>
      </c>
      <c r="L405" s="21" t="str">
        <f t="shared" si="198"/>
        <v>-</v>
      </c>
    </row>
    <row r="406" spans="1:12" ht="48.95" customHeight="1" x14ac:dyDescent="0.2">
      <c r="A406" s="7" t="s">
        <v>39</v>
      </c>
      <c r="B406" s="1" t="s">
        <v>274</v>
      </c>
      <c r="C406" s="1" t="s">
        <v>20</v>
      </c>
      <c r="D406" s="1" t="s">
        <v>276</v>
      </c>
      <c r="E406" s="1" t="s">
        <v>260</v>
      </c>
      <c r="F406" s="1" t="s">
        <v>279</v>
      </c>
      <c r="G406" s="1" t="s">
        <v>40</v>
      </c>
      <c r="H406" s="9">
        <v>0</v>
      </c>
      <c r="I406" s="9">
        <v>95046</v>
      </c>
      <c r="J406" s="10">
        <v>95046</v>
      </c>
      <c r="K406" s="11">
        <f t="shared" si="188"/>
        <v>1</v>
      </c>
      <c r="L406" s="21" t="str">
        <f t="shared" si="198"/>
        <v>-</v>
      </c>
    </row>
    <row r="407" spans="1:12" ht="32.25" customHeight="1" x14ac:dyDescent="0.2">
      <c r="A407" s="7" t="s">
        <v>284</v>
      </c>
      <c r="B407" s="1" t="s">
        <v>274</v>
      </c>
      <c r="C407" s="1" t="s">
        <v>20</v>
      </c>
      <c r="D407" s="1" t="s">
        <v>276</v>
      </c>
      <c r="E407" s="1" t="s">
        <v>260</v>
      </c>
      <c r="F407" s="1" t="s">
        <v>285</v>
      </c>
      <c r="G407" s="8" t="s">
        <v>0</v>
      </c>
      <c r="H407" s="9">
        <f t="shared" ref="H407:J408" si="213">H408</f>
        <v>0</v>
      </c>
      <c r="I407" s="9">
        <f t="shared" si="213"/>
        <v>1000802.88</v>
      </c>
      <c r="J407" s="9">
        <f t="shared" si="213"/>
        <v>0</v>
      </c>
      <c r="K407" s="11">
        <f t="shared" si="188"/>
        <v>0</v>
      </c>
      <c r="L407" s="21" t="str">
        <f t="shared" si="198"/>
        <v>-</v>
      </c>
    </row>
    <row r="408" spans="1:12" ht="15" customHeight="1" x14ac:dyDescent="0.2">
      <c r="A408" s="7" t="s">
        <v>43</v>
      </c>
      <c r="B408" s="1" t="s">
        <v>274</v>
      </c>
      <c r="C408" s="1" t="s">
        <v>20</v>
      </c>
      <c r="D408" s="1" t="s">
        <v>276</v>
      </c>
      <c r="E408" s="1" t="s">
        <v>260</v>
      </c>
      <c r="F408" s="1" t="s">
        <v>285</v>
      </c>
      <c r="G408" s="1" t="s">
        <v>44</v>
      </c>
      <c r="H408" s="9">
        <f t="shared" si="213"/>
        <v>0</v>
      </c>
      <c r="I408" s="9">
        <f t="shared" si="213"/>
        <v>1000802.88</v>
      </c>
      <c r="J408" s="9">
        <f t="shared" si="213"/>
        <v>0</v>
      </c>
      <c r="K408" s="11">
        <f t="shared" si="188"/>
        <v>0</v>
      </c>
      <c r="L408" s="21" t="str">
        <f t="shared" si="198"/>
        <v>-</v>
      </c>
    </row>
    <row r="409" spans="1:12" ht="15" customHeight="1" x14ac:dyDescent="0.2">
      <c r="A409" s="7" t="s">
        <v>282</v>
      </c>
      <c r="B409" s="1" t="s">
        <v>274</v>
      </c>
      <c r="C409" s="1" t="s">
        <v>20</v>
      </c>
      <c r="D409" s="1" t="s">
        <v>276</v>
      </c>
      <c r="E409" s="1" t="s">
        <v>260</v>
      </c>
      <c r="F409" s="1" t="s">
        <v>285</v>
      </c>
      <c r="G409" s="1" t="s">
        <v>283</v>
      </c>
      <c r="H409" s="9">
        <v>0</v>
      </c>
      <c r="I409" s="9">
        <v>1000802.88</v>
      </c>
      <c r="J409" s="10">
        <v>0</v>
      </c>
      <c r="K409" s="11">
        <f t="shared" si="188"/>
        <v>0</v>
      </c>
      <c r="L409" s="21" t="str">
        <f t="shared" si="198"/>
        <v>-</v>
      </c>
    </row>
    <row r="410" spans="1:12" ht="48.95" customHeight="1" x14ac:dyDescent="0.2">
      <c r="A410" s="3" t="s">
        <v>269</v>
      </c>
      <c r="B410" s="4" t="s">
        <v>274</v>
      </c>
      <c r="C410" s="4" t="s">
        <v>20</v>
      </c>
      <c r="D410" s="4" t="s">
        <v>276</v>
      </c>
      <c r="E410" s="4" t="s">
        <v>270</v>
      </c>
      <c r="F410" s="6" t="s">
        <v>0</v>
      </c>
      <c r="G410" s="6" t="s">
        <v>0</v>
      </c>
      <c r="H410" s="5">
        <f t="shared" ref="H410" si="214">H411+H414</f>
        <v>0</v>
      </c>
      <c r="I410" s="5">
        <f t="shared" ref="I410:J410" si="215">I411+I414</f>
        <v>42456</v>
      </c>
      <c r="J410" s="5">
        <f t="shared" si="215"/>
        <v>36456</v>
      </c>
      <c r="K410" s="16">
        <f t="shared" si="188"/>
        <v>0.85867721876766534</v>
      </c>
      <c r="L410" s="21" t="str">
        <f t="shared" si="198"/>
        <v>-</v>
      </c>
    </row>
    <row r="411" spans="1:12" ht="64.5" customHeight="1" x14ac:dyDescent="0.2">
      <c r="A411" s="7" t="s">
        <v>278</v>
      </c>
      <c r="B411" s="1" t="s">
        <v>274</v>
      </c>
      <c r="C411" s="1" t="s">
        <v>20</v>
      </c>
      <c r="D411" s="1" t="s">
        <v>276</v>
      </c>
      <c r="E411" s="1" t="s">
        <v>270</v>
      </c>
      <c r="F411" s="1" t="s">
        <v>279</v>
      </c>
      <c r="G411" s="8" t="s">
        <v>0</v>
      </c>
      <c r="H411" s="9">
        <f t="shared" ref="H411:J412" si="216">H412</f>
        <v>0</v>
      </c>
      <c r="I411" s="9">
        <f t="shared" si="216"/>
        <v>36456</v>
      </c>
      <c r="J411" s="9">
        <f t="shared" si="216"/>
        <v>36456</v>
      </c>
      <c r="K411" s="11">
        <f t="shared" si="188"/>
        <v>1</v>
      </c>
      <c r="L411" s="21" t="str">
        <f t="shared" si="198"/>
        <v>-</v>
      </c>
    </row>
    <row r="412" spans="1:12" ht="127.9" customHeight="1" x14ac:dyDescent="0.2">
      <c r="A412" s="7" t="s">
        <v>37</v>
      </c>
      <c r="B412" s="1" t="s">
        <v>274</v>
      </c>
      <c r="C412" s="1" t="s">
        <v>20</v>
      </c>
      <c r="D412" s="1" t="s">
        <v>276</v>
      </c>
      <c r="E412" s="1" t="s">
        <v>270</v>
      </c>
      <c r="F412" s="1" t="s">
        <v>279</v>
      </c>
      <c r="G412" s="1" t="s">
        <v>38</v>
      </c>
      <c r="H412" s="9">
        <f t="shared" si="216"/>
        <v>0</v>
      </c>
      <c r="I412" s="9">
        <f t="shared" si="216"/>
        <v>36456</v>
      </c>
      <c r="J412" s="9">
        <f t="shared" si="216"/>
        <v>36456</v>
      </c>
      <c r="K412" s="11">
        <f t="shared" si="188"/>
        <v>1</v>
      </c>
      <c r="L412" s="21" t="str">
        <f t="shared" si="198"/>
        <v>-</v>
      </c>
    </row>
    <row r="413" spans="1:12" ht="48.95" customHeight="1" x14ac:dyDescent="0.2">
      <c r="A413" s="7" t="s">
        <v>39</v>
      </c>
      <c r="B413" s="1" t="s">
        <v>274</v>
      </c>
      <c r="C413" s="1" t="s">
        <v>20</v>
      </c>
      <c r="D413" s="1" t="s">
        <v>276</v>
      </c>
      <c r="E413" s="1" t="s">
        <v>270</v>
      </c>
      <c r="F413" s="1" t="s">
        <v>279</v>
      </c>
      <c r="G413" s="1" t="s">
        <v>40</v>
      </c>
      <c r="H413" s="9">
        <v>0</v>
      </c>
      <c r="I413" s="9">
        <v>36456</v>
      </c>
      <c r="J413" s="10">
        <v>36456</v>
      </c>
      <c r="K413" s="11">
        <f t="shared" si="188"/>
        <v>1</v>
      </c>
      <c r="L413" s="21" t="str">
        <f t="shared" si="198"/>
        <v>-</v>
      </c>
    </row>
    <row r="414" spans="1:12" ht="48.95" customHeight="1" x14ac:dyDescent="0.2">
      <c r="A414" s="7" t="s">
        <v>280</v>
      </c>
      <c r="B414" s="1" t="s">
        <v>274</v>
      </c>
      <c r="C414" s="1" t="s">
        <v>20</v>
      </c>
      <c r="D414" s="1" t="s">
        <v>276</v>
      </c>
      <c r="E414" s="1" t="s">
        <v>270</v>
      </c>
      <c r="F414" s="1" t="s">
        <v>281</v>
      </c>
      <c r="G414" s="8" t="s">
        <v>0</v>
      </c>
      <c r="H414" s="9">
        <f t="shared" ref="H414:J415" si="217">H415</f>
        <v>0</v>
      </c>
      <c r="I414" s="9">
        <f t="shared" si="217"/>
        <v>6000</v>
      </c>
      <c r="J414" s="9">
        <f t="shared" si="217"/>
        <v>0</v>
      </c>
      <c r="K414" s="11">
        <f t="shared" si="188"/>
        <v>0</v>
      </c>
      <c r="L414" s="21" t="str">
        <f t="shared" si="198"/>
        <v>-</v>
      </c>
    </row>
    <row r="415" spans="1:12" ht="15" customHeight="1" x14ac:dyDescent="0.2">
      <c r="A415" s="7" t="s">
        <v>43</v>
      </c>
      <c r="B415" s="1" t="s">
        <v>274</v>
      </c>
      <c r="C415" s="1" t="s">
        <v>20</v>
      </c>
      <c r="D415" s="1" t="s">
        <v>276</v>
      </c>
      <c r="E415" s="1" t="s">
        <v>270</v>
      </c>
      <c r="F415" s="1" t="s">
        <v>281</v>
      </c>
      <c r="G415" s="1" t="s">
        <v>44</v>
      </c>
      <c r="H415" s="9">
        <f t="shared" si="217"/>
        <v>0</v>
      </c>
      <c r="I415" s="9">
        <f t="shared" si="217"/>
        <v>6000</v>
      </c>
      <c r="J415" s="9">
        <f t="shared" si="217"/>
        <v>0</v>
      </c>
      <c r="K415" s="11">
        <f t="shared" si="188"/>
        <v>0</v>
      </c>
      <c r="L415" s="21" t="str">
        <f t="shared" si="198"/>
        <v>-</v>
      </c>
    </row>
    <row r="416" spans="1:12" ht="32.25" customHeight="1" x14ac:dyDescent="0.2">
      <c r="A416" s="7" t="s">
        <v>45</v>
      </c>
      <c r="B416" s="1" t="s">
        <v>274</v>
      </c>
      <c r="C416" s="1" t="s">
        <v>20</v>
      </c>
      <c r="D416" s="1" t="s">
        <v>276</v>
      </c>
      <c r="E416" s="1" t="s">
        <v>270</v>
      </c>
      <c r="F416" s="1" t="s">
        <v>281</v>
      </c>
      <c r="G416" s="1" t="s">
        <v>46</v>
      </c>
      <c r="H416" s="9">
        <v>0</v>
      </c>
      <c r="I416" s="9">
        <v>6000</v>
      </c>
      <c r="J416" s="10">
        <v>0</v>
      </c>
      <c r="K416" s="11">
        <f t="shared" si="188"/>
        <v>0</v>
      </c>
      <c r="L416" s="21" t="str">
        <f t="shared" si="198"/>
        <v>-</v>
      </c>
    </row>
    <row r="417" spans="1:12" ht="32.25" customHeight="1" x14ac:dyDescent="0.2">
      <c r="A417" s="3" t="s">
        <v>286</v>
      </c>
      <c r="B417" s="4" t="s">
        <v>274</v>
      </c>
      <c r="C417" s="4" t="s">
        <v>20</v>
      </c>
      <c r="D417" s="4" t="s">
        <v>276</v>
      </c>
      <c r="E417" s="4" t="s">
        <v>287</v>
      </c>
      <c r="F417" s="6" t="s">
        <v>0</v>
      </c>
      <c r="G417" s="6" t="s">
        <v>0</v>
      </c>
      <c r="H417" s="5">
        <f t="shared" ref="H417" si="218">H418+H421</f>
        <v>634308.81999999995</v>
      </c>
      <c r="I417" s="5">
        <f t="shared" ref="I417:J417" si="219">I418+I421</f>
        <v>963977</v>
      </c>
      <c r="J417" s="5">
        <f t="shared" si="219"/>
        <v>716212.94</v>
      </c>
      <c r="K417" s="16">
        <f t="shared" si="188"/>
        <v>0.74297720796243061</v>
      </c>
      <c r="L417" s="21">
        <f t="shared" si="198"/>
        <v>1.1291234134187194</v>
      </c>
    </row>
    <row r="418" spans="1:12" ht="48.95" customHeight="1" x14ac:dyDescent="0.2">
      <c r="A418" s="7" t="s">
        <v>41</v>
      </c>
      <c r="B418" s="1" t="s">
        <v>274</v>
      </c>
      <c r="C418" s="1" t="s">
        <v>20</v>
      </c>
      <c r="D418" s="1" t="s">
        <v>276</v>
      </c>
      <c r="E418" s="1" t="s">
        <v>287</v>
      </c>
      <c r="F418" s="1" t="s">
        <v>42</v>
      </c>
      <c r="G418" s="8" t="s">
        <v>0</v>
      </c>
      <c r="H418" s="9">
        <f t="shared" ref="H418:J419" si="220">H419</f>
        <v>850</v>
      </c>
      <c r="I418" s="9">
        <f t="shared" si="220"/>
        <v>10316</v>
      </c>
      <c r="J418" s="9">
        <f t="shared" si="220"/>
        <v>1000</v>
      </c>
      <c r="K418" s="11">
        <f t="shared" si="188"/>
        <v>9.6936797208220238E-2</v>
      </c>
      <c r="L418" s="21">
        <f t="shared" si="198"/>
        <v>1.1764705882352942</v>
      </c>
    </row>
    <row r="419" spans="1:12" ht="48.95" customHeight="1" x14ac:dyDescent="0.2">
      <c r="A419" s="7" t="s">
        <v>27</v>
      </c>
      <c r="B419" s="1" t="s">
        <v>274</v>
      </c>
      <c r="C419" s="1" t="s">
        <v>20</v>
      </c>
      <c r="D419" s="1" t="s">
        <v>276</v>
      </c>
      <c r="E419" s="1" t="s">
        <v>287</v>
      </c>
      <c r="F419" s="1" t="s">
        <v>42</v>
      </c>
      <c r="G419" s="1" t="s">
        <v>28</v>
      </c>
      <c r="H419" s="9">
        <f t="shared" si="220"/>
        <v>850</v>
      </c>
      <c r="I419" s="9">
        <f t="shared" si="220"/>
        <v>10316</v>
      </c>
      <c r="J419" s="9">
        <f t="shared" si="220"/>
        <v>1000</v>
      </c>
      <c r="K419" s="11">
        <f t="shared" si="188"/>
        <v>9.6936797208220238E-2</v>
      </c>
      <c r="L419" s="21">
        <f t="shared" si="198"/>
        <v>1.1764705882352942</v>
      </c>
    </row>
    <row r="420" spans="1:12" ht="64.5" customHeight="1" x14ac:dyDescent="0.2">
      <c r="A420" s="7" t="s">
        <v>29</v>
      </c>
      <c r="B420" s="1" t="s">
        <v>274</v>
      </c>
      <c r="C420" s="1" t="s">
        <v>20</v>
      </c>
      <c r="D420" s="1" t="s">
        <v>276</v>
      </c>
      <c r="E420" s="1" t="s">
        <v>287</v>
      </c>
      <c r="F420" s="1" t="s">
        <v>42</v>
      </c>
      <c r="G420" s="1" t="s">
        <v>30</v>
      </c>
      <c r="H420" s="9">
        <v>850</v>
      </c>
      <c r="I420" s="9">
        <v>10316</v>
      </c>
      <c r="J420" s="10">
        <v>1000</v>
      </c>
      <c r="K420" s="11">
        <f t="shared" si="188"/>
        <v>9.6936797208220238E-2</v>
      </c>
      <c r="L420" s="21">
        <f t="shared" si="198"/>
        <v>1.1764705882352942</v>
      </c>
    </row>
    <row r="421" spans="1:12" ht="64.5" customHeight="1" x14ac:dyDescent="0.2">
      <c r="A421" s="7" t="s">
        <v>288</v>
      </c>
      <c r="B421" s="1" t="s">
        <v>274</v>
      </c>
      <c r="C421" s="1" t="s">
        <v>20</v>
      </c>
      <c r="D421" s="1" t="s">
        <v>276</v>
      </c>
      <c r="E421" s="1" t="s">
        <v>287</v>
      </c>
      <c r="F421" s="1" t="s">
        <v>289</v>
      </c>
      <c r="G421" s="8" t="s">
        <v>0</v>
      </c>
      <c r="H421" s="9">
        <f t="shared" ref="H421:J422" si="221">H422</f>
        <v>633458.81999999995</v>
      </c>
      <c r="I421" s="9">
        <f t="shared" si="221"/>
        <v>953661</v>
      </c>
      <c r="J421" s="9">
        <f t="shared" si="221"/>
        <v>715212.94</v>
      </c>
      <c r="K421" s="11">
        <f t="shared" si="188"/>
        <v>0.74996559574104416</v>
      </c>
      <c r="L421" s="21">
        <f t="shared" si="198"/>
        <v>1.1290598811142925</v>
      </c>
    </row>
    <row r="422" spans="1:12" ht="127.9" customHeight="1" x14ac:dyDescent="0.2">
      <c r="A422" s="7" t="s">
        <v>37</v>
      </c>
      <c r="B422" s="1" t="s">
        <v>274</v>
      </c>
      <c r="C422" s="1" t="s">
        <v>20</v>
      </c>
      <c r="D422" s="1" t="s">
        <v>276</v>
      </c>
      <c r="E422" s="1" t="s">
        <v>287</v>
      </c>
      <c r="F422" s="1" t="s">
        <v>289</v>
      </c>
      <c r="G422" s="1" t="s">
        <v>38</v>
      </c>
      <c r="H422" s="9">
        <f t="shared" si="221"/>
        <v>633458.81999999995</v>
      </c>
      <c r="I422" s="9">
        <f t="shared" si="221"/>
        <v>953661</v>
      </c>
      <c r="J422" s="9">
        <f t="shared" si="221"/>
        <v>715212.94</v>
      </c>
      <c r="K422" s="11">
        <f>IFERROR(J422/I422,"-")</f>
        <v>0.74996559574104416</v>
      </c>
      <c r="L422" s="21">
        <f t="shared" si="198"/>
        <v>1.1290598811142925</v>
      </c>
    </row>
    <row r="423" spans="1:12" ht="48.95" customHeight="1" x14ac:dyDescent="0.2">
      <c r="A423" s="7" t="s">
        <v>39</v>
      </c>
      <c r="B423" s="1" t="s">
        <v>274</v>
      </c>
      <c r="C423" s="1" t="s">
        <v>20</v>
      </c>
      <c r="D423" s="1" t="s">
        <v>276</v>
      </c>
      <c r="E423" s="1" t="s">
        <v>287</v>
      </c>
      <c r="F423" s="1" t="s">
        <v>289</v>
      </c>
      <c r="G423" s="1" t="s">
        <v>40</v>
      </c>
      <c r="H423" s="9">
        <v>633458.81999999995</v>
      </c>
      <c r="I423" s="9">
        <v>953661</v>
      </c>
      <c r="J423" s="10">
        <v>715212.94</v>
      </c>
      <c r="K423" s="11">
        <f t="shared" si="188"/>
        <v>0.74996559574104416</v>
      </c>
      <c r="L423" s="21">
        <f t="shared" si="198"/>
        <v>1.1290598811142925</v>
      </c>
    </row>
    <row r="424" spans="1:12" s="17" customFormat="1" ht="15" customHeight="1" x14ac:dyDescent="0.2">
      <c r="A424" s="22" t="s">
        <v>290</v>
      </c>
      <c r="B424" s="22"/>
      <c r="C424" s="22"/>
      <c r="D424" s="22"/>
      <c r="E424" s="22"/>
      <c r="F424" s="22"/>
      <c r="G424" s="22"/>
      <c r="H424" s="15">
        <f>H4+H11+H344+H370+H382+H358</f>
        <v>201339926.28999999</v>
      </c>
      <c r="I424" s="15">
        <f>I4+I11+I344+I370+I382</f>
        <v>404619064.18999994</v>
      </c>
      <c r="J424" s="15">
        <f>J4+J11+J344+J370+J382</f>
        <v>256671792.76999998</v>
      </c>
      <c r="K424" s="16">
        <f t="shared" si="188"/>
        <v>0.63435417528787696</v>
      </c>
      <c r="L424" s="21">
        <f t="shared" si="198"/>
        <v>1.2748181520653918</v>
      </c>
    </row>
    <row r="425" spans="1:12" ht="12.75" x14ac:dyDescent="0.2">
      <c r="H425" s="12">
        <f>H424-H426</f>
        <v>421018.15999999642</v>
      </c>
      <c r="I425" s="12">
        <f>I424-I426</f>
        <v>0</v>
      </c>
      <c r="J425" s="12">
        <f>J424-J426</f>
        <v>0</v>
      </c>
      <c r="K425" s="12"/>
    </row>
    <row r="426" spans="1:12" x14ac:dyDescent="0.2">
      <c r="H426" s="29">
        <v>200918908.13</v>
      </c>
      <c r="I426" s="12">
        <v>404619064.19</v>
      </c>
      <c r="J426" s="12">
        <v>256671792.77000001</v>
      </c>
    </row>
    <row r="427" spans="1:12" x14ac:dyDescent="0.2">
      <c r="I427" s="18"/>
    </row>
  </sheetData>
  <mergeCells count="3">
    <mergeCell ref="A424:G424"/>
    <mergeCell ref="A2:L2"/>
    <mergeCell ref="A1:L1"/>
  </mergeCells>
  <pageMargins left="0.39370080000000002" right="0.39370080000000002" top="0.55826770000000003" bottom="0.51259840000000001" header="0.3" footer="0.3"/>
  <pageSetup paperSize="9" scale="82"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Table1</vt:lpstr>
      <vt:lpstr>Table1!Область_печати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2022-10-07T12:33:52Z</dcterms:modified>
</cp:coreProperties>
</file>