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9020" windowHeight="11640"/>
  </bookViews>
  <sheets>
    <sheet name="свод" sheetId="4" r:id="rId1"/>
  </sheets>
  <definedNames>
    <definedName name="_xlnm.Print_Area" localSheetId="0">свод!$A$1:$Q$18</definedName>
  </definedNames>
  <calcPr calcId="145621"/>
</workbook>
</file>

<file path=xl/calcChain.xml><?xml version="1.0" encoding="utf-8"?>
<calcChain xmlns="http://schemas.openxmlformats.org/spreadsheetml/2006/main">
  <c r="F9" i="4" l="1"/>
  <c r="F10" i="4"/>
  <c r="F11" i="4"/>
  <c r="F12" i="4"/>
  <c r="F13" i="4"/>
  <c r="F14" i="4"/>
  <c r="F15" i="4"/>
  <c r="F16" i="4"/>
  <c r="P8" i="4" l="1"/>
  <c r="Q8" i="4"/>
  <c r="Q10" i="4"/>
  <c r="Q12" i="4"/>
  <c r="Q14" i="4"/>
  <c r="Q15" i="4"/>
  <c r="Q17" i="4"/>
  <c r="P10" i="4"/>
  <c r="P12" i="4"/>
  <c r="P14" i="4"/>
  <c r="P15" i="4"/>
  <c r="P17" i="4"/>
  <c r="O17" i="4"/>
  <c r="O18" i="4"/>
  <c r="N17" i="4"/>
  <c r="M17" i="4"/>
  <c r="M18" i="4"/>
  <c r="L17" i="4"/>
  <c r="L18" i="4"/>
  <c r="K17" i="4"/>
  <c r="K18" i="4"/>
  <c r="Q18" i="4" s="1"/>
  <c r="J17" i="4"/>
  <c r="J18" i="4"/>
  <c r="P18" i="4" s="1"/>
  <c r="N18" i="4" l="1"/>
  <c r="M9" i="4"/>
  <c r="J16" i="4"/>
  <c r="K13" i="4"/>
  <c r="K11" i="4"/>
  <c r="J11" i="4"/>
  <c r="L9" i="4"/>
  <c r="M16" i="4"/>
  <c r="L11" i="4"/>
  <c r="L16" i="4"/>
  <c r="M13" i="4"/>
  <c r="L13" i="4"/>
  <c r="P16" i="4" l="1"/>
  <c r="Q13" i="4"/>
  <c r="P11" i="4"/>
  <c r="I8" i="4"/>
  <c r="K9" i="4" l="1"/>
  <c r="Q9" i="4" s="1"/>
  <c r="J9" i="4"/>
  <c r="P9" i="4" s="1"/>
  <c r="D7" i="4" l="1"/>
  <c r="C7" i="4" l="1"/>
  <c r="C6" i="4" s="1"/>
  <c r="B7" i="4"/>
  <c r="B6" i="4" s="1"/>
  <c r="H7" i="4" l="1"/>
  <c r="J13" i="4" l="1"/>
  <c r="P13" i="4" s="1"/>
  <c r="K16" i="4"/>
  <c r="Q16" i="4" s="1"/>
  <c r="K7" i="4" l="1"/>
  <c r="K6" i="4" s="1"/>
  <c r="J7" i="4"/>
  <c r="J6" i="4" s="1"/>
  <c r="M11" i="4"/>
  <c r="Q11" i="4" s="1"/>
  <c r="E7" i="4"/>
  <c r="D6" i="4"/>
  <c r="E6" i="4" l="1"/>
  <c r="I7" i="4"/>
  <c r="M7" i="4"/>
  <c r="Q7" i="4" s="1"/>
  <c r="L7" i="4"/>
  <c r="P7" i="4" s="1"/>
  <c r="H13" i="4"/>
  <c r="I13" i="4"/>
  <c r="H14" i="4"/>
  <c r="I14" i="4"/>
  <c r="M6" i="4" l="1"/>
  <c r="Q6" i="4" s="1"/>
  <c r="L6" i="4"/>
  <c r="P6" i="4" s="1"/>
  <c r="H8" i="4"/>
  <c r="H9" i="4"/>
  <c r="I9" i="4"/>
  <c r="H10" i="4"/>
  <c r="I10" i="4"/>
  <c r="H11" i="4"/>
  <c r="I11" i="4"/>
  <c r="H15" i="4"/>
  <c r="I15" i="4"/>
  <c r="H16" i="4"/>
  <c r="I16" i="4"/>
  <c r="F17" i="4" l="1"/>
  <c r="G17" i="4"/>
  <c r="G18" i="4"/>
  <c r="N7" i="4"/>
  <c r="O7" i="4"/>
  <c r="N9" i="4"/>
  <c r="O9" i="4"/>
  <c r="N11" i="4"/>
  <c r="O11" i="4"/>
  <c r="N13" i="4"/>
  <c r="O13" i="4"/>
  <c r="N16" i="4"/>
  <c r="O16" i="4"/>
  <c r="N6" i="4" l="1"/>
  <c r="O6" i="4"/>
  <c r="G16" i="4" l="1"/>
  <c r="G15" i="4"/>
  <c r="G14" i="4"/>
  <c r="G13" i="4"/>
  <c r="G12" i="4"/>
  <c r="G11" i="4"/>
  <c r="G10" i="4"/>
  <c r="G9" i="4"/>
  <c r="G8" i="4"/>
  <c r="F8" i="4"/>
  <c r="G7" i="4" l="1"/>
  <c r="F7" i="4"/>
  <c r="I6" i="4"/>
  <c r="G6" i="4" l="1"/>
  <c r="F18" i="4"/>
  <c r="H6" i="4"/>
  <c r="F6" i="4"/>
</calcChain>
</file>

<file path=xl/sharedStrings.xml><?xml version="1.0" encoding="utf-8"?>
<sst xmlns="http://schemas.openxmlformats.org/spreadsheetml/2006/main" count="42" uniqueCount="30">
  <si>
    <t>Недоимка по налогу</t>
  </si>
  <si>
    <t>тыс. рублей</t>
  </si>
  <si>
    <t>Отклонение (+,-)</t>
  </si>
  <si>
    <t>Темпы роста (%)</t>
  </si>
  <si>
    <t>Наименование</t>
  </si>
  <si>
    <t>Налог на доходы физических лиц</t>
  </si>
  <si>
    <t>Единый налог на вмененный доход для отдельных видов деятельности</t>
  </si>
  <si>
    <t>Единый сельскохозяйственный налог</t>
  </si>
  <si>
    <t>Налог на имущество физических лиц</t>
  </si>
  <si>
    <t>Земельный налог</t>
  </si>
  <si>
    <t>Налог на прибыль организаций</t>
  </si>
  <si>
    <t>Налог, взимаемый в связи с применением упрощенной системы налогообложения</t>
  </si>
  <si>
    <t>Налог на имущество организаций</t>
  </si>
  <si>
    <t>Транспортный налог</t>
  </si>
  <si>
    <t xml:space="preserve"> в том числе по основным налогам</t>
  </si>
  <si>
    <t>Всего</t>
  </si>
  <si>
    <t>Местный бюджет</t>
  </si>
  <si>
    <t>Прочие налоги</t>
  </si>
  <si>
    <t>Акцизы</t>
  </si>
  <si>
    <t>Задолженность - всего                       ( по налогу)</t>
  </si>
  <si>
    <t>Задолженность - всего                      ( по налогу)</t>
  </si>
  <si>
    <t>Задолженность - всего                     ( по налогу)</t>
  </si>
  <si>
    <t>Задолженность - всего                  ( по налогу)</t>
  </si>
  <si>
    <t>Задолженность - всего                ( по налогу)</t>
  </si>
  <si>
    <t>Задолженность - всего                   ( по налогу)</t>
  </si>
  <si>
    <t>Задолженность - всего              ( по налогу)</t>
  </si>
  <si>
    <t>Консолидированный бюджет Брянской области с территории города Фокино</t>
  </si>
  <si>
    <t>Динамика изменения задолженности (недоимки) по налоговым и неналоговым доходам по состоянию на 01.07.2022 года по городу Фокино</t>
  </si>
  <si>
    <t>На 01.07.2021</t>
  </si>
  <si>
    <t>На 01.07.2022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</si>
</sst>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14"/>
      <name val="Times New Roman"/>
      <family val="1"/>
      <charset val="204"/>
    </font>
    <font>
      <b/>
      <sz val="18"/>
      <name val="Times New Roman"/>
      <family val="1"/>
      <charset val="204"/>
    </font>
    <font>
      <sz val="10"/>
      <color rgb="FF000000"/>
      <name val="Arial Cyr"/>
      <family val="2"/>
    </font>
    <font>
      <sz val="18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33" borderId="0"/>
    <xf numFmtId="4" fontId="21" fillId="0" borderId="11">
      <alignment horizontal="right" vertical="top" shrinkToFit="1"/>
    </xf>
  </cellStyleXfs>
  <cellXfs count="19">
    <xf numFmtId="0" fontId="0" fillId="0" borderId="0" xfId="0"/>
    <xf numFmtId="0" fontId="0" fillId="0" borderId="0" xfId="0" applyFill="1"/>
    <xf numFmtId="3" fontId="0" fillId="0" borderId="0" xfId="0" applyNumberFormat="1" applyFill="1"/>
    <xf numFmtId="0" fontId="19" fillId="0" borderId="10" xfId="42" applyFont="1" applyFill="1" applyBorder="1" applyAlignment="1">
      <alignment horizontal="center" vertical="center" wrapText="1"/>
    </xf>
    <xf numFmtId="0" fontId="19" fillId="33" borderId="10" xfId="42" applyFont="1" applyFill="1" applyBorder="1" applyAlignment="1">
      <alignment horizontal="center" vertical="center" wrapText="1"/>
    </xf>
    <xf numFmtId="0" fontId="22" fillId="33" borderId="10" xfId="42" applyFont="1" applyFill="1" applyBorder="1" applyAlignment="1">
      <alignment horizontal="left" vertical="center" wrapText="1"/>
    </xf>
    <xf numFmtId="0" fontId="23" fillId="33" borderId="0" xfId="42" applyFont="1" applyFill="1" applyBorder="1" applyAlignment="1">
      <alignment horizontal="right" vertical="top" wrapText="1"/>
    </xf>
    <xf numFmtId="0" fontId="24" fillId="0" borderId="0" xfId="0" applyFont="1"/>
    <xf numFmtId="0" fontId="24" fillId="0" borderId="0" xfId="0" applyFont="1" applyFill="1"/>
    <xf numFmtId="3" fontId="20" fillId="0" borderId="10" xfId="42" applyNumberFormat="1" applyFont="1" applyFill="1" applyBorder="1" applyAlignment="1">
      <alignment horizontal="center" vertical="center" wrapText="1"/>
    </xf>
    <xf numFmtId="3" fontId="20" fillId="0" borderId="10" xfId="0" applyNumberFormat="1" applyFont="1" applyFill="1" applyBorder="1" applyAlignment="1">
      <alignment horizontal="center" vertical="center" shrinkToFit="1"/>
    </xf>
    <xf numFmtId="3" fontId="20" fillId="0" borderId="10" xfId="0" applyNumberFormat="1" applyFont="1" applyFill="1" applyBorder="1" applyAlignment="1">
      <alignment horizontal="center" vertical="center"/>
    </xf>
    <xf numFmtId="9" fontId="20" fillId="0" borderId="10" xfId="0" applyNumberFormat="1" applyFont="1" applyFill="1" applyBorder="1" applyAlignment="1">
      <alignment horizontal="center" vertical="center"/>
    </xf>
    <xf numFmtId="0" fontId="22" fillId="33" borderId="12" xfId="42" applyFont="1" applyFill="1" applyBorder="1" applyAlignment="1">
      <alignment horizontal="center" vertical="center" wrapText="1"/>
    </xf>
    <xf numFmtId="0" fontId="22" fillId="33" borderId="13" xfId="42" applyFont="1" applyFill="1" applyBorder="1" applyAlignment="1">
      <alignment horizontal="center" vertical="center" wrapText="1"/>
    </xf>
    <xf numFmtId="0" fontId="19" fillId="0" borderId="10" xfId="42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20" fillId="33" borderId="0" xfId="42" applyFont="1" applyFill="1" applyBorder="1" applyAlignment="1">
      <alignment horizontal="center" vertical="center" wrapText="1"/>
    </xf>
    <xf numFmtId="0" fontId="19" fillId="33" borderId="10" xfId="42" applyFont="1" applyFill="1" applyBorder="1" applyAlignment="1">
      <alignment horizontal="center" vertical="center" wrapText="1"/>
    </xf>
  </cellXfs>
  <cellStyles count="44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xl37" xfId="43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2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0"/>
  <sheetViews>
    <sheetView tabSelected="1" view="pageBreakPreview" topLeftCell="A2" zoomScale="55" zoomScaleNormal="70" zoomScaleSheetLayoutView="55" workbookViewId="0">
      <selection activeCell="R10" sqref="R10"/>
    </sheetView>
  </sheetViews>
  <sheetFormatPr defaultRowHeight="15" x14ac:dyDescent="0.25"/>
  <cols>
    <col min="1" max="1" width="34.85546875" customWidth="1"/>
    <col min="2" max="2" width="18.7109375" style="1" customWidth="1"/>
    <col min="3" max="3" width="15.85546875" style="1" customWidth="1"/>
    <col min="4" max="4" width="18.5703125" style="1" customWidth="1"/>
    <col min="5" max="5" width="14.85546875" style="1" customWidth="1"/>
    <col min="6" max="6" width="19" style="1" customWidth="1"/>
    <col min="7" max="7" width="13.5703125" style="1" customWidth="1"/>
    <col min="8" max="8" width="18.85546875" style="1" customWidth="1"/>
    <col min="9" max="9" width="15.140625" style="1" customWidth="1"/>
    <col min="10" max="10" width="18.5703125" style="1" customWidth="1"/>
    <col min="11" max="11" width="15" style="1" customWidth="1"/>
    <col min="12" max="12" width="18.42578125" style="1" customWidth="1"/>
    <col min="13" max="13" width="14.5703125" style="1" customWidth="1"/>
    <col min="14" max="14" width="19.85546875" customWidth="1"/>
    <col min="15" max="15" width="14.85546875" customWidth="1"/>
    <col min="16" max="17" width="18.5703125" customWidth="1"/>
    <col min="18" max="18" width="21.28515625" customWidth="1"/>
    <col min="19" max="19" width="20.85546875" customWidth="1"/>
  </cols>
  <sheetData>
    <row r="1" spans="1:17" ht="39.75" customHeight="1" x14ac:dyDescent="0.25">
      <c r="A1" s="17" t="s">
        <v>27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17" ht="15.75" x14ac:dyDescent="0.25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7"/>
      <c r="O2" s="7"/>
      <c r="P2" s="7"/>
      <c r="Q2" s="6" t="s">
        <v>1</v>
      </c>
    </row>
    <row r="3" spans="1:17" ht="24" customHeight="1" x14ac:dyDescent="0.25">
      <c r="A3" s="18" t="s">
        <v>4</v>
      </c>
      <c r="B3" s="15" t="s">
        <v>26</v>
      </c>
      <c r="C3" s="15"/>
      <c r="D3" s="15"/>
      <c r="E3" s="15"/>
      <c r="F3" s="15"/>
      <c r="G3" s="15"/>
      <c r="H3" s="15"/>
      <c r="I3" s="15"/>
      <c r="J3" s="15" t="s">
        <v>16</v>
      </c>
      <c r="K3" s="15"/>
      <c r="L3" s="15"/>
      <c r="M3" s="15"/>
      <c r="N3" s="15"/>
      <c r="O3" s="15"/>
      <c r="P3" s="15"/>
      <c r="Q3" s="15"/>
    </row>
    <row r="4" spans="1:17" ht="32.25" customHeight="1" x14ac:dyDescent="0.25">
      <c r="A4" s="18"/>
      <c r="B4" s="15" t="s">
        <v>28</v>
      </c>
      <c r="C4" s="15"/>
      <c r="D4" s="15" t="s">
        <v>29</v>
      </c>
      <c r="E4" s="15"/>
      <c r="F4" s="16" t="s">
        <v>2</v>
      </c>
      <c r="G4" s="16"/>
      <c r="H4" s="16" t="s">
        <v>3</v>
      </c>
      <c r="I4" s="16"/>
      <c r="J4" s="15" t="s">
        <v>28</v>
      </c>
      <c r="K4" s="15"/>
      <c r="L4" s="15" t="s">
        <v>29</v>
      </c>
      <c r="M4" s="15"/>
      <c r="N4" s="16" t="s">
        <v>2</v>
      </c>
      <c r="O4" s="16"/>
      <c r="P4" s="16" t="s">
        <v>3</v>
      </c>
      <c r="Q4" s="16"/>
    </row>
    <row r="5" spans="1:17" ht="64.5" customHeight="1" x14ac:dyDescent="0.25">
      <c r="A5" s="18"/>
      <c r="B5" s="3" t="s">
        <v>19</v>
      </c>
      <c r="C5" s="3" t="s">
        <v>0</v>
      </c>
      <c r="D5" s="3" t="s">
        <v>19</v>
      </c>
      <c r="E5" s="3" t="s">
        <v>0</v>
      </c>
      <c r="F5" s="3" t="s">
        <v>22</v>
      </c>
      <c r="G5" s="3" t="s">
        <v>0</v>
      </c>
      <c r="H5" s="3" t="s">
        <v>23</v>
      </c>
      <c r="I5" s="3" t="s">
        <v>0</v>
      </c>
      <c r="J5" s="3" t="s">
        <v>24</v>
      </c>
      <c r="K5" s="3" t="s">
        <v>0</v>
      </c>
      <c r="L5" s="3" t="s">
        <v>25</v>
      </c>
      <c r="M5" s="3" t="s">
        <v>0</v>
      </c>
      <c r="N5" s="4" t="s">
        <v>21</v>
      </c>
      <c r="O5" s="4" t="s">
        <v>0</v>
      </c>
      <c r="P5" s="4" t="s">
        <v>20</v>
      </c>
      <c r="Q5" s="4" t="s">
        <v>0</v>
      </c>
    </row>
    <row r="6" spans="1:17" ht="43.5" customHeight="1" x14ac:dyDescent="0.25">
      <c r="A6" s="5" t="s">
        <v>15</v>
      </c>
      <c r="B6" s="9">
        <f>B7+B18</f>
        <v>6848</v>
      </c>
      <c r="C6" s="9">
        <f>C7+C18</f>
        <v>4249</v>
      </c>
      <c r="D6" s="9">
        <f>D7+D18</f>
        <v>5892</v>
      </c>
      <c r="E6" s="9">
        <f>E7+E18</f>
        <v>3446</v>
      </c>
      <c r="F6" s="10">
        <f>D6-B6</f>
        <v>-956</v>
      </c>
      <c r="G6" s="10">
        <f>E6-C6</f>
        <v>-803</v>
      </c>
      <c r="H6" s="9">
        <f>D6/B6*100</f>
        <v>86.039719626168221</v>
      </c>
      <c r="I6" s="9">
        <f>E6/C6*100</f>
        <v>81.10143563191339</v>
      </c>
      <c r="J6" s="9">
        <f>J7+J18</f>
        <v>2685.0699999999997</v>
      </c>
      <c r="K6" s="9">
        <f>K7+K18</f>
        <v>1481.19</v>
      </c>
      <c r="L6" s="9">
        <f>L7+L18</f>
        <v>2039.45</v>
      </c>
      <c r="M6" s="9">
        <f>M7+M18</f>
        <v>1406.31</v>
      </c>
      <c r="N6" s="11">
        <f>L6-J6</f>
        <v>-645.61999999999966</v>
      </c>
      <c r="O6" s="11">
        <f>M6-K6</f>
        <v>-74.880000000000109</v>
      </c>
      <c r="P6" s="12">
        <f>IFERROR(L6/J6,0)</f>
        <v>0.75955189250187161</v>
      </c>
      <c r="Q6" s="12">
        <f>IFERROR(M6/K6,0)</f>
        <v>0.94944605351102818</v>
      </c>
    </row>
    <row r="7" spans="1:17" ht="66.75" customHeight="1" x14ac:dyDescent="0.25">
      <c r="A7" s="5" t="s">
        <v>14</v>
      </c>
      <c r="B7" s="9">
        <f t="shared" ref="B7:D7" si="0">B8+B9+B10+B11+B12+B13+B14+B15+B16+B17</f>
        <v>6840</v>
      </c>
      <c r="C7" s="9">
        <f t="shared" si="0"/>
        <v>4241</v>
      </c>
      <c r="D7" s="9">
        <f t="shared" si="0"/>
        <v>5846</v>
      </c>
      <c r="E7" s="9">
        <f t="shared" ref="E7:G7" si="1">E8+E9+E10+E11+E12+E13+E14+E15+E16+E17</f>
        <v>3408</v>
      </c>
      <c r="F7" s="9">
        <f t="shared" si="1"/>
        <v>-994</v>
      </c>
      <c r="G7" s="9">
        <f t="shared" si="1"/>
        <v>-833</v>
      </c>
      <c r="H7" s="9">
        <f>D7/B7*100</f>
        <v>85.467836257309941</v>
      </c>
      <c r="I7" s="9">
        <f>E7/C7*100</f>
        <v>80.358406036312189</v>
      </c>
      <c r="J7" s="9">
        <f>J8+J9+J10+J11+J12+J13+J14+J15+J16+J17</f>
        <v>2677.0699999999997</v>
      </c>
      <c r="K7" s="9">
        <f>K8+K9+K10+K11+K12+K13+K14+K15+K16+K17</f>
        <v>1473.19</v>
      </c>
      <c r="L7" s="9">
        <f>L8+L9+L10+L11+L12+L13+L14+L15+L16+L17</f>
        <v>1993.45</v>
      </c>
      <c r="M7" s="9">
        <f>M8+M9+M10+M11+M12+M13+M14+M15+M16+M17</f>
        <v>1368.31</v>
      </c>
      <c r="N7" s="11">
        <f t="shared" ref="N7:N18" si="2">L7-J7</f>
        <v>-683.61999999999966</v>
      </c>
      <c r="O7" s="11">
        <f t="shared" ref="O7:O18" si="3">M7-K7</f>
        <v>-104.88000000000011</v>
      </c>
      <c r="P7" s="12">
        <f t="shared" ref="P7:P18" si="4">IFERROR(L7/J7,0)</f>
        <v>0.74463872816175902</v>
      </c>
      <c r="Q7" s="12">
        <f t="shared" ref="Q7:Q18" si="5">IFERROR(M7/K7,0)</f>
        <v>0.92880755367603629</v>
      </c>
    </row>
    <row r="8" spans="1:17" ht="57.75" customHeight="1" x14ac:dyDescent="0.25">
      <c r="A8" s="5" t="s">
        <v>10</v>
      </c>
      <c r="B8" s="9">
        <v>28</v>
      </c>
      <c r="C8" s="9">
        <v>28</v>
      </c>
      <c r="D8" s="9">
        <v>36</v>
      </c>
      <c r="E8" s="9">
        <v>36</v>
      </c>
      <c r="F8" s="10">
        <f t="shared" ref="F8:F16" si="6">D8-B8</f>
        <v>8</v>
      </c>
      <c r="G8" s="10">
        <f t="shared" ref="G8:G16" si="7">E8-C8</f>
        <v>8</v>
      </c>
      <c r="H8" s="9">
        <f t="shared" ref="H8:H16" si="8">D8/B8*100</f>
        <v>128.57142857142858</v>
      </c>
      <c r="I8" s="9">
        <f>E8/C8*100</f>
        <v>128.57142857142858</v>
      </c>
      <c r="J8" s="11">
        <v>0</v>
      </c>
      <c r="K8" s="11">
        <v>0</v>
      </c>
      <c r="L8" s="11">
        <v>0</v>
      </c>
      <c r="M8" s="11">
        <v>0</v>
      </c>
      <c r="N8" s="11">
        <v>0</v>
      </c>
      <c r="O8" s="11">
        <v>0</v>
      </c>
      <c r="P8" s="12">
        <f t="shared" si="4"/>
        <v>0</v>
      </c>
      <c r="Q8" s="12">
        <f t="shared" si="5"/>
        <v>0</v>
      </c>
    </row>
    <row r="9" spans="1:17" ht="84" customHeight="1" x14ac:dyDescent="0.25">
      <c r="A9" s="5" t="s">
        <v>5</v>
      </c>
      <c r="B9" s="9">
        <v>381</v>
      </c>
      <c r="C9" s="9">
        <v>277</v>
      </c>
      <c r="D9" s="9">
        <v>335</v>
      </c>
      <c r="E9" s="9">
        <v>273</v>
      </c>
      <c r="F9" s="10">
        <f t="shared" si="6"/>
        <v>-46</v>
      </c>
      <c r="G9" s="10">
        <f t="shared" si="7"/>
        <v>-4</v>
      </c>
      <c r="H9" s="9">
        <f t="shared" si="8"/>
        <v>87.926509186351709</v>
      </c>
      <c r="I9" s="9">
        <f t="shared" ref="I9:I16" si="9">E9/C9*100</f>
        <v>98.555956678700369</v>
      </c>
      <c r="J9" s="11">
        <f>B9/100*47</f>
        <v>179.07</v>
      </c>
      <c r="K9" s="11">
        <f>C9/100*47</f>
        <v>130.19</v>
      </c>
      <c r="L9" s="11">
        <f t="shared" ref="L9:M9" si="10">D9/100*47</f>
        <v>157.45000000000002</v>
      </c>
      <c r="M9" s="11">
        <f t="shared" si="10"/>
        <v>128.31</v>
      </c>
      <c r="N9" s="11">
        <f t="shared" si="2"/>
        <v>-21.619999999999976</v>
      </c>
      <c r="O9" s="11">
        <f t="shared" si="3"/>
        <v>-1.8799999999999955</v>
      </c>
      <c r="P9" s="12">
        <f t="shared" si="4"/>
        <v>0.8792650918635172</v>
      </c>
      <c r="Q9" s="12">
        <f t="shared" si="5"/>
        <v>0.98555956678700363</v>
      </c>
    </row>
    <row r="10" spans="1:17" ht="118.5" customHeight="1" x14ac:dyDescent="0.25">
      <c r="A10" s="5" t="s">
        <v>11</v>
      </c>
      <c r="B10" s="9">
        <v>682</v>
      </c>
      <c r="C10" s="9">
        <v>665</v>
      </c>
      <c r="D10" s="9">
        <v>780</v>
      </c>
      <c r="E10" s="9">
        <v>475</v>
      </c>
      <c r="F10" s="10">
        <f t="shared" si="6"/>
        <v>98</v>
      </c>
      <c r="G10" s="10">
        <f t="shared" si="7"/>
        <v>-190</v>
      </c>
      <c r="H10" s="9">
        <f t="shared" si="8"/>
        <v>114.36950146627566</v>
      </c>
      <c r="I10" s="9">
        <f t="shared" si="9"/>
        <v>71.428571428571431</v>
      </c>
      <c r="J10" s="9">
        <v>0</v>
      </c>
      <c r="K10" s="9">
        <v>0</v>
      </c>
      <c r="L10" s="9">
        <v>0</v>
      </c>
      <c r="M10" s="9">
        <v>0</v>
      </c>
      <c r="N10" s="11">
        <v>0</v>
      </c>
      <c r="O10" s="11">
        <v>0</v>
      </c>
      <c r="P10" s="12">
        <f t="shared" si="4"/>
        <v>0</v>
      </c>
      <c r="Q10" s="12">
        <f t="shared" si="5"/>
        <v>0</v>
      </c>
    </row>
    <row r="11" spans="1:17" ht="108.75" customHeight="1" x14ac:dyDescent="0.25">
      <c r="A11" s="5" t="s">
        <v>6</v>
      </c>
      <c r="B11" s="9">
        <v>334</v>
      </c>
      <c r="C11" s="9">
        <v>68</v>
      </c>
      <c r="D11" s="9">
        <v>44</v>
      </c>
      <c r="E11" s="9">
        <v>39</v>
      </c>
      <c r="F11" s="10">
        <f t="shared" si="6"/>
        <v>-290</v>
      </c>
      <c r="G11" s="10">
        <f t="shared" si="7"/>
        <v>-29</v>
      </c>
      <c r="H11" s="9">
        <f t="shared" si="8"/>
        <v>13.17365269461078</v>
      </c>
      <c r="I11" s="9">
        <f t="shared" si="9"/>
        <v>57.352941176470587</v>
      </c>
      <c r="J11" s="9">
        <f>B11</f>
        <v>334</v>
      </c>
      <c r="K11" s="9">
        <f>C11</f>
        <v>68</v>
      </c>
      <c r="L11" s="9">
        <f>D11</f>
        <v>44</v>
      </c>
      <c r="M11" s="9">
        <f>E11</f>
        <v>39</v>
      </c>
      <c r="N11" s="11">
        <f t="shared" si="2"/>
        <v>-290</v>
      </c>
      <c r="O11" s="11">
        <f t="shared" si="3"/>
        <v>-29</v>
      </c>
      <c r="P11" s="12">
        <f t="shared" si="4"/>
        <v>0.1317365269461078</v>
      </c>
      <c r="Q11" s="12">
        <f t="shared" si="5"/>
        <v>0.57352941176470584</v>
      </c>
    </row>
    <row r="12" spans="1:17" ht="81.75" customHeight="1" x14ac:dyDescent="0.25">
      <c r="A12" s="5" t="s">
        <v>7</v>
      </c>
      <c r="B12" s="9">
        <v>0</v>
      </c>
      <c r="C12" s="9">
        <v>0</v>
      </c>
      <c r="D12" s="9">
        <v>0</v>
      </c>
      <c r="E12" s="9">
        <v>0</v>
      </c>
      <c r="F12" s="10">
        <f t="shared" si="6"/>
        <v>0</v>
      </c>
      <c r="G12" s="10">
        <f t="shared" si="7"/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11">
        <v>0</v>
      </c>
      <c r="O12" s="11">
        <v>0</v>
      </c>
      <c r="P12" s="12">
        <f t="shared" si="4"/>
        <v>0</v>
      </c>
      <c r="Q12" s="12">
        <f t="shared" si="5"/>
        <v>0</v>
      </c>
    </row>
    <row r="13" spans="1:17" ht="65.25" customHeight="1" x14ac:dyDescent="0.25">
      <c r="A13" s="5" t="s">
        <v>8</v>
      </c>
      <c r="B13" s="9">
        <v>1614</v>
      </c>
      <c r="C13" s="9">
        <v>862</v>
      </c>
      <c r="D13" s="9">
        <v>1087</v>
      </c>
      <c r="E13" s="9">
        <v>616</v>
      </c>
      <c r="F13" s="10">
        <f t="shared" si="6"/>
        <v>-527</v>
      </c>
      <c r="G13" s="10">
        <f t="shared" si="7"/>
        <v>-246</v>
      </c>
      <c r="H13" s="9">
        <f t="shared" ref="H13:H14" si="11">D13/B13*100</f>
        <v>67.348203221809172</v>
      </c>
      <c r="I13" s="9">
        <f t="shared" ref="I13:I14" si="12">E13/C13*100</f>
        <v>71.461716937354993</v>
      </c>
      <c r="J13" s="9">
        <f>B13</f>
        <v>1614</v>
      </c>
      <c r="K13" s="9">
        <f>C13</f>
        <v>862</v>
      </c>
      <c r="L13" s="9">
        <f>D13</f>
        <v>1087</v>
      </c>
      <c r="M13" s="9">
        <f>E13</f>
        <v>616</v>
      </c>
      <c r="N13" s="11">
        <f t="shared" si="2"/>
        <v>-527</v>
      </c>
      <c r="O13" s="11">
        <f t="shared" si="3"/>
        <v>-246</v>
      </c>
      <c r="P13" s="12">
        <f t="shared" si="4"/>
        <v>0.67348203221809166</v>
      </c>
      <c r="Q13" s="12">
        <f t="shared" si="5"/>
        <v>0.71461716937354991</v>
      </c>
    </row>
    <row r="14" spans="1:17" ht="45" customHeight="1" x14ac:dyDescent="0.25">
      <c r="A14" s="5" t="s">
        <v>12</v>
      </c>
      <c r="B14" s="9">
        <v>366</v>
      </c>
      <c r="C14" s="9">
        <v>114</v>
      </c>
      <c r="D14" s="9">
        <v>183</v>
      </c>
      <c r="E14" s="9">
        <v>153</v>
      </c>
      <c r="F14" s="10">
        <f t="shared" si="6"/>
        <v>-183</v>
      </c>
      <c r="G14" s="10">
        <f t="shared" si="7"/>
        <v>39</v>
      </c>
      <c r="H14" s="9">
        <f t="shared" si="11"/>
        <v>50</v>
      </c>
      <c r="I14" s="9">
        <f t="shared" si="12"/>
        <v>134.21052631578948</v>
      </c>
      <c r="J14" s="9">
        <v>0</v>
      </c>
      <c r="K14" s="9">
        <v>0</v>
      </c>
      <c r="L14" s="9">
        <v>0</v>
      </c>
      <c r="M14" s="9">
        <v>0</v>
      </c>
      <c r="N14" s="11">
        <v>0</v>
      </c>
      <c r="O14" s="11">
        <v>0</v>
      </c>
      <c r="P14" s="12">
        <f t="shared" si="4"/>
        <v>0</v>
      </c>
      <c r="Q14" s="12">
        <f t="shared" si="5"/>
        <v>0</v>
      </c>
    </row>
    <row r="15" spans="1:17" ht="38.25" customHeight="1" x14ac:dyDescent="0.25">
      <c r="A15" s="5" t="s">
        <v>13</v>
      </c>
      <c r="B15" s="9">
        <v>2885</v>
      </c>
      <c r="C15" s="9">
        <v>1814</v>
      </c>
      <c r="D15" s="9">
        <v>2676</v>
      </c>
      <c r="E15" s="9">
        <v>1231</v>
      </c>
      <c r="F15" s="10">
        <f t="shared" si="6"/>
        <v>-209</v>
      </c>
      <c r="G15" s="10">
        <f t="shared" si="7"/>
        <v>-583</v>
      </c>
      <c r="H15" s="9">
        <f t="shared" si="8"/>
        <v>92.755632582322363</v>
      </c>
      <c r="I15" s="9">
        <f t="shared" si="9"/>
        <v>67.861080485115764</v>
      </c>
      <c r="J15" s="9">
        <v>0</v>
      </c>
      <c r="K15" s="9">
        <v>0</v>
      </c>
      <c r="L15" s="9">
        <v>0</v>
      </c>
      <c r="M15" s="9">
        <v>0</v>
      </c>
      <c r="N15" s="11">
        <v>0</v>
      </c>
      <c r="O15" s="11">
        <v>0</v>
      </c>
      <c r="P15" s="12">
        <f t="shared" si="4"/>
        <v>0</v>
      </c>
      <c r="Q15" s="12">
        <f t="shared" si="5"/>
        <v>0</v>
      </c>
    </row>
    <row r="16" spans="1:17" ht="31.5" customHeight="1" x14ac:dyDescent="0.25">
      <c r="A16" s="5" t="s">
        <v>9</v>
      </c>
      <c r="B16" s="9">
        <v>550</v>
      </c>
      <c r="C16" s="9">
        <v>413</v>
      </c>
      <c r="D16" s="9">
        <v>705</v>
      </c>
      <c r="E16" s="9">
        <v>585</v>
      </c>
      <c r="F16" s="10">
        <f t="shared" si="6"/>
        <v>155</v>
      </c>
      <c r="G16" s="10">
        <f t="shared" si="7"/>
        <v>172</v>
      </c>
      <c r="H16" s="9">
        <f t="shared" si="8"/>
        <v>128.18181818181819</v>
      </c>
      <c r="I16" s="9">
        <f t="shared" si="9"/>
        <v>141.6464891041162</v>
      </c>
      <c r="J16" s="9">
        <f>B16</f>
        <v>550</v>
      </c>
      <c r="K16" s="9">
        <f>C16</f>
        <v>413</v>
      </c>
      <c r="L16" s="9">
        <f>D16</f>
        <v>705</v>
      </c>
      <c r="M16" s="9">
        <f>E16</f>
        <v>585</v>
      </c>
      <c r="N16" s="11">
        <f t="shared" si="2"/>
        <v>155</v>
      </c>
      <c r="O16" s="11">
        <f t="shared" si="3"/>
        <v>172</v>
      </c>
      <c r="P16" s="12">
        <f t="shared" si="4"/>
        <v>1.2818181818181817</v>
      </c>
      <c r="Q16" s="12">
        <f t="shared" si="5"/>
        <v>1.4164648910411621</v>
      </c>
    </row>
    <row r="17" spans="1:17" ht="31.5" customHeight="1" x14ac:dyDescent="0.25">
      <c r="A17" s="5" t="s">
        <v>18</v>
      </c>
      <c r="B17" s="9">
        <v>0</v>
      </c>
      <c r="C17" s="9">
        <v>0</v>
      </c>
      <c r="D17" s="9">
        <v>0</v>
      </c>
      <c r="E17" s="9">
        <v>0</v>
      </c>
      <c r="F17" s="10">
        <f t="shared" ref="F17:F18" si="13">D17-B17</f>
        <v>0</v>
      </c>
      <c r="G17" s="10">
        <f t="shared" ref="G17:G18" si="14">E17-C17</f>
        <v>0</v>
      </c>
      <c r="H17" s="9">
        <v>0</v>
      </c>
      <c r="I17" s="9">
        <v>0</v>
      </c>
      <c r="J17" s="9">
        <f t="shared" ref="J17:J18" si="15">B17</f>
        <v>0</v>
      </c>
      <c r="K17" s="9">
        <f t="shared" ref="K17:K18" si="16">C17</f>
        <v>0</v>
      </c>
      <c r="L17" s="9">
        <f t="shared" ref="L17:L18" si="17">D17</f>
        <v>0</v>
      </c>
      <c r="M17" s="9">
        <f t="shared" ref="M17:M18" si="18">E17</f>
        <v>0</v>
      </c>
      <c r="N17" s="11">
        <f t="shared" si="2"/>
        <v>0</v>
      </c>
      <c r="O17" s="11">
        <f t="shared" si="3"/>
        <v>0</v>
      </c>
      <c r="P17" s="12">
        <f t="shared" si="4"/>
        <v>0</v>
      </c>
      <c r="Q17" s="12">
        <f t="shared" si="5"/>
        <v>0</v>
      </c>
    </row>
    <row r="18" spans="1:17" ht="30.75" customHeight="1" x14ac:dyDescent="0.25">
      <c r="A18" s="5" t="s">
        <v>17</v>
      </c>
      <c r="B18" s="9">
        <v>8</v>
      </c>
      <c r="C18" s="9">
        <v>8</v>
      </c>
      <c r="D18" s="9">
        <v>46</v>
      </c>
      <c r="E18" s="9">
        <v>38</v>
      </c>
      <c r="F18" s="10">
        <f t="shared" si="13"/>
        <v>38</v>
      </c>
      <c r="G18" s="10">
        <f t="shared" si="14"/>
        <v>30</v>
      </c>
      <c r="H18" s="9">
        <v>0</v>
      </c>
      <c r="I18" s="9">
        <v>0</v>
      </c>
      <c r="J18" s="9">
        <f t="shared" si="15"/>
        <v>8</v>
      </c>
      <c r="K18" s="9">
        <f t="shared" si="16"/>
        <v>8</v>
      </c>
      <c r="L18" s="9">
        <f t="shared" si="17"/>
        <v>46</v>
      </c>
      <c r="M18" s="9">
        <f t="shared" si="18"/>
        <v>38</v>
      </c>
      <c r="N18" s="11">
        <f t="shared" si="2"/>
        <v>38</v>
      </c>
      <c r="O18" s="11">
        <f t="shared" si="3"/>
        <v>30</v>
      </c>
      <c r="P18" s="12">
        <f t="shared" si="4"/>
        <v>5.75</v>
      </c>
      <c r="Q18" s="12">
        <f t="shared" si="5"/>
        <v>4.75</v>
      </c>
    </row>
    <row r="19" spans="1:17" ht="45.75" customHeight="1" x14ac:dyDescent="0.25">
      <c r="A19" s="13"/>
      <c r="B19" s="14"/>
      <c r="C19" s="14"/>
    </row>
    <row r="20" spans="1:17" x14ac:dyDescent="0.25">
      <c r="D20" s="2"/>
    </row>
  </sheetData>
  <mergeCells count="13">
    <mergeCell ref="A1:Q1"/>
    <mergeCell ref="A3:A5"/>
    <mergeCell ref="F4:G4"/>
    <mergeCell ref="H4:I4"/>
    <mergeCell ref="D4:E4"/>
    <mergeCell ref="B4:C4"/>
    <mergeCell ref="B3:I3"/>
    <mergeCell ref="J4:K4"/>
    <mergeCell ref="A19:C19"/>
    <mergeCell ref="L4:M4"/>
    <mergeCell ref="N4:O4"/>
    <mergeCell ref="P4:Q4"/>
    <mergeCell ref="J3:Q3"/>
  </mergeCells>
  <pageMargins left="0.59055118110236215" right="0" top="0" bottom="0" header="0" footer="0"/>
  <pageSetup paperSize="9" scale="45" fitToHeight="0" orientation="landscape" r:id="rId1"/>
  <ignoredErrors>
    <ignoredError sqref="F7:G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</vt:lpstr>
      <vt:lpstr>свод!Область_печати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Кузьменко О.Ф.</dc:creator>
  <cp:lastModifiedBy>User</cp:lastModifiedBy>
  <cp:lastPrinted>2022-04-21T09:53:28Z</cp:lastPrinted>
  <dcterms:created xsi:type="dcterms:W3CDTF">2015-12-02T14:01:33Z</dcterms:created>
  <dcterms:modified xsi:type="dcterms:W3CDTF">2022-07-26T06:04:31Z</dcterms:modified>
</cp:coreProperties>
</file>