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БЮДЖЕТ\Бюджет 2023-2025\БЮДЖЕТ 2023,\ПРОЕКТ 2023-2025\Дополнительные материалы\"/>
    </mc:Choice>
  </mc:AlternateContent>
  <xr:revisionPtr revIDLastSave="0" documentId="13_ncr:1_{10E8D36A-C76D-4464-845F-E3CCD5EA7CC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ФСР" sheetId="1" r:id="rId1"/>
  </sheets>
  <definedNames>
    <definedName name="_xlnm._FilterDatabase" localSheetId="0" hidden="1">ФСР!$A$4:$M$51</definedName>
    <definedName name="_xlnm.Print_Titles" localSheetId="0">ФСР!$3:$4</definedName>
    <definedName name="_xlnm.Print_Area" localSheetId="0">ФСР!$A$1:$M$51</definedName>
  </definedNames>
  <calcPr calcId="181029"/>
</workbook>
</file>

<file path=xl/calcChain.xml><?xml version="1.0" encoding="utf-8"?>
<calcChain xmlns="http://schemas.openxmlformats.org/spreadsheetml/2006/main">
  <c r="G36" i="1" l="1"/>
  <c r="K6" i="1"/>
  <c r="K7" i="1"/>
  <c r="K8" i="1"/>
  <c r="K9" i="1"/>
  <c r="K10" i="1"/>
  <c r="K11" i="1"/>
  <c r="K12" i="1"/>
  <c r="K14" i="1"/>
  <c r="K16" i="1"/>
  <c r="K17" i="1"/>
  <c r="K19" i="1"/>
  <c r="K20" i="1"/>
  <c r="K21" i="1"/>
  <c r="K22" i="1"/>
  <c r="K23" i="1"/>
  <c r="K25" i="1"/>
  <c r="K26" i="1"/>
  <c r="K27" i="1"/>
  <c r="K28" i="1"/>
  <c r="K30" i="1"/>
  <c r="K32" i="1"/>
  <c r="K33" i="1"/>
  <c r="K34" i="1"/>
  <c r="K35" i="1"/>
  <c r="K36" i="1"/>
  <c r="K38" i="1"/>
  <c r="K39" i="1"/>
  <c r="K41" i="1"/>
  <c r="K42" i="1"/>
  <c r="K43" i="1"/>
  <c r="K45" i="1"/>
  <c r="K46" i="1"/>
  <c r="K48" i="1"/>
  <c r="K50" i="1"/>
  <c r="I7" i="1" l="1"/>
  <c r="I8" i="1"/>
  <c r="I9" i="1"/>
  <c r="I10" i="1"/>
  <c r="I11" i="1"/>
  <c r="I12" i="1"/>
  <c r="I14" i="1"/>
  <c r="I16" i="1"/>
  <c r="I17" i="1"/>
  <c r="I19" i="1"/>
  <c r="I20" i="1"/>
  <c r="I21" i="1"/>
  <c r="I22" i="1"/>
  <c r="I23" i="1"/>
  <c r="I25" i="1"/>
  <c r="I26" i="1"/>
  <c r="I27" i="1"/>
  <c r="I28" i="1"/>
  <c r="I30" i="1"/>
  <c r="I32" i="1"/>
  <c r="I33" i="1"/>
  <c r="I34" i="1"/>
  <c r="I35" i="1"/>
  <c r="I36" i="1"/>
  <c r="I38" i="1"/>
  <c r="I39" i="1"/>
  <c r="I41" i="1"/>
  <c r="I42" i="1"/>
  <c r="I43" i="1"/>
  <c r="I45" i="1"/>
  <c r="I46" i="1"/>
  <c r="I48" i="1"/>
  <c r="I50" i="1"/>
  <c r="I6" i="1"/>
  <c r="G5" i="1" l="1"/>
  <c r="K5" i="1" l="1"/>
  <c r="G29" i="1"/>
  <c r="L40" i="1"/>
  <c r="J22" i="1"/>
  <c r="M18" i="1"/>
  <c r="M24" i="1"/>
  <c r="M31" i="1"/>
  <c r="M40" i="1"/>
  <c r="L5" i="1"/>
  <c r="L13" i="1"/>
  <c r="L24" i="1"/>
  <c r="L47" i="1"/>
  <c r="H23" i="1"/>
  <c r="L18" i="1"/>
  <c r="H12" i="1"/>
  <c r="M29" i="1"/>
  <c r="M47" i="1"/>
  <c r="F18" i="1"/>
  <c r="E49" i="1"/>
  <c r="F5" i="1"/>
  <c r="M5" i="1"/>
  <c r="H6" i="1"/>
  <c r="J6" i="1"/>
  <c r="H8" i="1"/>
  <c r="J8" i="1"/>
  <c r="J9" i="1"/>
  <c r="H11" i="1"/>
  <c r="J11" i="1"/>
  <c r="E13" i="1"/>
  <c r="F13" i="1"/>
  <c r="G13" i="1"/>
  <c r="K13" i="1" s="1"/>
  <c r="M13" i="1"/>
  <c r="H14" i="1"/>
  <c r="J14" i="1"/>
  <c r="F15" i="1"/>
  <c r="G15" i="1"/>
  <c r="L15" i="1"/>
  <c r="M15" i="1"/>
  <c r="H16" i="1"/>
  <c r="J16" i="1"/>
  <c r="H17" i="1"/>
  <c r="J17" i="1"/>
  <c r="G18" i="1"/>
  <c r="K18" i="1" s="1"/>
  <c r="J19" i="1"/>
  <c r="H20" i="1"/>
  <c r="J20" i="1"/>
  <c r="J21" i="1"/>
  <c r="F24" i="1"/>
  <c r="G24" i="1"/>
  <c r="K24" i="1" s="1"/>
  <c r="J25" i="1"/>
  <c r="J26" i="1"/>
  <c r="J27" i="1"/>
  <c r="J28" i="1"/>
  <c r="F29" i="1"/>
  <c r="L29" i="1"/>
  <c r="F31" i="1"/>
  <c r="L31" i="1"/>
  <c r="H32" i="1"/>
  <c r="J32" i="1"/>
  <c r="J33" i="1"/>
  <c r="J34" i="1"/>
  <c r="J35" i="1"/>
  <c r="F37" i="1"/>
  <c r="G37" i="1"/>
  <c r="L37" i="1"/>
  <c r="M37" i="1"/>
  <c r="J38" i="1"/>
  <c r="J39" i="1"/>
  <c r="F40" i="1"/>
  <c r="G40" i="1"/>
  <c r="K40" i="1" s="1"/>
  <c r="J41" i="1"/>
  <c r="J42" i="1"/>
  <c r="J43" i="1"/>
  <c r="F44" i="1"/>
  <c r="L44" i="1"/>
  <c r="M44" i="1"/>
  <c r="J46" i="1"/>
  <c r="G47" i="1"/>
  <c r="H48" i="1"/>
  <c r="J48" i="1"/>
  <c r="F49" i="1"/>
  <c r="L49" i="1"/>
  <c r="M49" i="1"/>
  <c r="H50" i="1"/>
  <c r="K37" i="1" l="1"/>
  <c r="K15" i="1"/>
  <c r="K29" i="1"/>
  <c r="M51" i="1"/>
  <c r="M54" i="1" s="1"/>
  <c r="L51" i="1"/>
  <c r="L54" i="1" s="1"/>
  <c r="J50" i="1"/>
  <c r="G49" i="1"/>
  <c r="K49" i="1" s="1"/>
  <c r="G31" i="1"/>
  <c r="K31" i="1" s="1"/>
  <c r="J23" i="1"/>
  <c r="J12" i="1"/>
  <c r="J10" i="1"/>
  <c r="J45" i="1"/>
  <c r="G44" i="1"/>
  <c r="K44" i="1" s="1"/>
  <c r="H10" i="1"/>
  <c r="J36" i="1"/>
  <c r="J30" i="1"/>
  <c r="J7" i="1"/>
  <c r="J37" i="1"/>
  <c r="J18" i="1"/>
  <c r="F47" i="1"/>
  <c r="K47" i="1" s="1"/>
  <c r="J13" i="1"/>
  <c r="J40" i="1"/>
  <c r="J29" i="1"/>
  <c r="J24" i="1"/>
  <c r="J15" i="1"/>
  <c r="E37" i="1"/>
  <c r="E15" i="1"/>
  <c r="E40" i="1"/>
  <c r="E5" i="1"/>
  <c r="E18" i="1"/>
  <c r="E44" i="1"/>
  <c r="E29" i="1"/>
  <c r="E31" i="1"/>
  <c r="E47" i="1"/>
  <c r="E24" i="1"/>
  <c r="H27" i="1"/>
  <c r="H36" i="1"/>
  <c r="H7" i="1"/>
  <c r="H26" i="1"/>
  <c r="H34" i="1"/>
  <c r="H22" i="1"/>
  <c r="H21" i="1"/>
  <c r="D49" i="1"/>
  <c r="H42" i="1"/>
  <c r="H45" i="1"/>
  <c r="D5" i="1"/>
  <c r="I5" i="1" s="1"/>
  <c r="H46" i="1"/>
  <c r="H43" i="1"/>
  <c r="H41" i="1"/>
  <c r="H38" i="1"/>
  <c r="H30" i="1"/>
  <c r="H25" i="1"/>
  <c r="H19" i="1"/>
  <c r="H9" i="1"/>
  <c r="D29" i="1"/>
  <c r="I29" i="1" s="1"/>
  <c r="D15" i="1"/>
  <c r="I15" i="1" s="1"/>
  <c r="D13" i="1"/>
  <c r="I13" i="1" s="1"/>
  <c r="D47" i="1"/>
  <c r="I47" i="1" s="1"/>
  <c r="I49" i="1" l="1"/>
  <c r="F51" i="1"/>
  <c r="E51" i="1"/>
  <c r="E54" i="1" s="1"/>
  <c r="G51" i="1"/>
  <c r="K51" i="1" s="1"/>
  <c r="J49" i="1"/>
  <c r="J31" i="1"/>
  <c r="J44" i="1"/>
  <c r="J5" i="1"/>
  <c r="J47" i="1"/>
  <c r="D31" i="1"/>
  <c r="I31" i="1" s="1"/>
  <c r="D44" i="1"/>
  <c r="I44" i="1" s="1"/>
  <c r="H28" i="1"/>
  <c r="H33" i="1"/>
  <c r="D24" i="1"/>
  <c r="I24" i="1" s="1"/>
  <c r="D18" i="1"/>
  <c r="I18" i="1" s="1"/>
  <c r="H35" i="1"/>
  <c r="D40" i="1"/>
  <c r="I40" i="1" s="1"/>
  <c r="H39" i="1"/>
  <c r="D37" i="1"/>
  <c r="I37" i="1" s="1"/>
  <c r="H13" i="1"/>
  <c r="H5" i="1"/>
  <c r="H49" i="1"/>
  <c r="H47" i="1"/>
  <c r="H15" i="1"/>
  <c r="H29" i="1"/>
  <c r="G54" i="1" l="1"/>
  <c r="F54" i="1"/>
  <c r="D51" i="1"/>
  <c r="D54" i="1" s="1"/>
  <c r="J51" i="1"/>
  <c r="H24" i="1"/>
  <c r="H44" i="1"/>
  <c r="H40" i="1"/>
  <c r="H31" i="1"/>
  <c r="H18" i="1"/>
  <c r="H37" i="1"/>
  <c r="I51" i="1" l="1"/>
  <c r="H51" i="1"/>
</calcChain>
</file>

<file path=xl/sharedStrings.xml><?xml version="1.0" encoding="utf-8"?>
<sst xmlns="http://schemas.openxmlformats.org/spreadsheetml/2006/main" count="165" uniqueCount="84">
  <si>
    <t>ИТОГО:</t>
  </si>
  <si>
    <t>03</t>
  </si>
  <si>
    <t>02</t>
  </si>
  <si>
    <t>01</t>
  </si>
  <si>
    <t/>
  </si>
  <si>
    <t>13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</si>
  <si>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</si>
  <si>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</si>
  <si>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</si>
  <si>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</si>
  <si>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</si>
  <si>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</si>
  <si>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</si>
  <si>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</si>
  <si>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Массовый спорт</t>
  </si>
  <si>
    <t>Физическая культура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</si>
  <si>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</si>
  <si>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</si>
  <si>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</si>
  <si>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</si>
  <si>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</si>
  <si>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</si>
  <si>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</si>
  <si>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09</t>
  </si>
  <si>
    <t>08</t>
  </si>
  <si>
    <t>Другие вопросы в области культуры, кинематографии</t>
  </si>
  <si>
    <t>Культура</t>
  </si>
  <si>
    <t>Культура, кинематография</t>
  </si>
  <si>
    <t>07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</si>
  <si>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</si>
  <si>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</si>
  <si>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</si>
  <si>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</si>
  <si>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</si>
  <si>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</si>
  <si>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</si>
  <si>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</si>
  <si>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</si>
  <si>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</si>
  <si>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</si>
  <si>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</si>
  <si>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</si>
  <si>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</si>
  <si>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</si>
  <si>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</si>
  <si>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</si>
  <si>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</si>
  <si>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</si>
  <si>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</si>
  <si>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</si>
  <si>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</si>
  <si>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</si>
  <si>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</si>
  <si>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</si>
  <si>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</si>
  <si>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</si>
  <si>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</si>
  <si>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</si>
  <si>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</si>
  <si>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</si>
  <si>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8</t>
  </si>
  <si>
    <t>7</t>
  </si>
  <si>
    <t>6</t>
  </si>
  <si>
    <t>5</t>
  </si>
  <si>
    <t>4</t>
  </si>
  <si>
    <t>3</t>
  </si>
  <si>
    <t>2</t>
  </si>
  <si>
    <t>1</t>
  </si>
  <si>
    <t>2024 год</t>
  </si>
  <si>
    <t>2023 год</t>
  </si>
  <si>
    <t>Пр</t>
  </si>
  <si>
    <t>Рз</t>
  </si>
  <si>
    <t>Наименование</t>
  </si>
  <si>
    <t>рублей</t>
  </si>
  <si>
    <t>2021 год (факт)</t>
  </si>
  <si>
    <t>2022 год (первоначальный)</t>
  </si>
  <si>
    <t>2022 год оценка</t>
  </si>
  <si>
    <t>2023 - 2021</t>
  </si>
  <si>
    <t>2023 / 2021</t>
  </si>
  <si>
    <t>2023 - 2022
(оценка)</t>
  </si>
  <si>
    <t>2023 / 2022
(оценка)</t>
  </si>
  <si>
    <t>2025 год</t>
  </si>
  <si>
    <t>Анализ изменения  бюджета городского округа город Фокино Брянской области по функциональной структуре в 2021 - 2025 годах</t>
  </si>
  <si>
    <r>
      <t xml:space="preserve">Защита населения и территории от чрезвычайных ситуаций природного и техногенного характера, гражданская оборона </t>
    </r>
    <r>
      <rPr>
        <i/>
        <sz val="10"/>
        <color rgb="FF000000"/>
        <rFont val="Times New Roman"/>
        <family val="1"/>
        <charset val="204"/>
      </rPr>
      <t>(до 2021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</si>
</sst>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>
      <alignment vertical="top" wrapText="1"/>
    </xf>
    <xf numFmtId="9" fontId="1" fillId="0" borderId="0" applyFont="0" applyFill="0" applyBorder="0" applyAlignment="0" applyProtection="0"/>
    <xf numFmtId="0" fontId="2" fillId="0" borderId="0">
      <alignment vertical="top" wrapText="1"/>
    </xf>
    <xf numFmtId="4" fontId="3" fillId="4" borderId="2">
      <alignment horizontal="right" vertical="top" shrinkToFit="1"/>
    </xf>
    <xf numFmtId="0" fontId="3" fillId="0" borderId="2">
      <alignment vertical="top" wrapText="1"/>
    </xf>
    <xf numFmtId="0" fontId="1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7" fillId="5" borderId="0"/>
    <xf numFmtId="0" fontId="8" fillId="5" borderId="0"/>
    <xf numFmtId="0" fontId="9" fillId="0" borderId="2">
      <alignment horizontal="center" vertical="center" wrapText="1"/>
    </xf>
    <xf numFmtId="1" fontId="9" fillId="0" borderId="2">
      <alignment horizontal="left" vertical="top" wrapText="1" indent="2"/>
    </xf>
    <xf numFmtId="0" fontId="9" fillId="0" borderId="0"/>
    <xf numFmtId="1" fontId="9" fillId="0" borderId="2">
      <alignment horizontal="center" vertical="top" shrinkToFit="1"/>
    </xf>
    <xf numFmtId="0" fontId="3" fillId="0" borderId="2">
      <alignment horizontal="left"/>
    </xf>
    <xf numFmtId="4" fontId="9" fillId="0" borderId="2">
      <alignment horizontal="right" vertical="top" shrinkToFit="1"/>
    </xf>
    <xf numFmtId="4" fontId="3" fillId="3" borderId="2">
      <alignment horizontal="right" vertical="top" shrinkToFit="1"/>
    </xf>
    <xf numFmtId="0" fontId="9" fillId="0" borderId="0">
      <alignment wrapText="1"/>
    </xf>
    <xf numFmtId="0" fontId="9" fillId="0" borderId="0">
      <alignment horizontal="left" wrapText="1"/>
    </xf>
    <xf numFmtId="10" fontId="9" fillId="0" borderId="2">
      <alignment horizontal="right" vertical="top" shrinkToFit="1"/>
    </xf>
    <xf numFmtId="10" fontId="3" fillId="3" borderId="2">
      <alignment horizontal="right" vertical="top" shrinkToFit="1"/>
    </xf>
    <xf numFmtId="0" fontId="10" fillId="0" borderId="0">
      <alignment horizontal="center" wrapText="1"/>
    </xf>
    <xf numFmtId="0" fontId="10" fillId="0" borderId="0">
      <alignment horizontal="center"/>
    </xf>
    <xf numFmtId="0" fontId="9" fillId="0" borderId="0">
      <alignment horizontal="right"/>
    </xf>
    <xf numFmtId="0" fontId="9" fillId="0" borderId="0">
      <alignment vertical="top"/>
    </xf>
    <xf numFmtId="10" fontId="3" fillId="4" borderId="2">
      <alignment horizontal="right" vertical="top" shrinkToFit="1"/>
    </xf>
    <xf numFmtId="0" fontId="9" fillId="0" borderId="0">
      <alignment wrapText="1"/>
    </xf>
    <xf numFmtId="0" fontId="4" fillId="0" borderId="0"/>
    <xf numFmtId="0" fontId="4" fillId="0" borderId="0"/>
    <xf numFmtId="0" fontId="4" fillId="0" borderId="0"/>
    <xf numFmtId="0" fontId="2" fillId="0" borderId="0">
      <alignment vertical="top" wrapText="1"/>
    </xf>
    <xf numFmtId="0" fontId="1" fillId="0" borderId="0">
      <alignment vertical="top" wrapText="1"/>
    </xf>
    <xf numFmtId="0" fontId="4" fillId="0" borderId="0"/>
  </cellStyleXfs>
  <cellXfs count="21">
    <xf numFmtId="0" fontId="0" fillId="0" borderId="0" xfId="0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>
      <alignment horizontal="right" vertical="center" wrapText="1"/>
    </xf>
    <xf numFmtId="4" fontId="0" fillId="2" borderId="2" xfId="1" applyNumberFormat="1" applyFont="1" applyFill="1" applyBorder="1" applyAlignment="1">
      <alignment horizontal="right" vertical="center" wrapText="1"/>
    </xf>
    <xf numFmtId="164" fontId="0" fillId="0" borderId="2" xfId="1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1" applyNumberFormat="1" applyFont="1" applyFill="1" applyBorder="1" applyAlignment="1">
      <alignment horizontal="right" vertical="center" wrapText="1"/>
    </xf>
    <xf numFmtId="0" fontId="0" fillId="0" borderId="2" xfId="0" quotePrefix="1" applyFont="1" applyFill="1" applyBorder="1" applyAlignment="1">
      <alignment horizontal="center" vertical="center" wrapText="1"/>
    </xf>
    <xf numFmtId="4" fontId="0" fillId="0" borderId="2" xfId="3" applyFont="1" applyFill="1" applyAlignment="1">
      <alignment horizontal="right" vertical="top" shrinkToFi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1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12" fillId="0" borderId="1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right" vertical="center" wrapText="1"/>
    </xf>
  </cellXfs>
  <cellStyles count="41">
    <cellStyle name="br" xfId="6" xr:uid="{00000000-0005-0000-0000-000000000000}"/>
    <cellStyle name="br 2" xfId="7" xr:uid="{00000000-0005-0000-0000-000001000000}"/>
    <cellStyle name="col" xfId="8" xr:uid="{00000000-0005-0000-0000-000002000000}"/>
    <cellStyle name="col 2" xfId="9" xr:uid="{00000000-0005-0000-0000-000003000000}"/>
    <cellStyle name="Normal 2" xfId="2" xr:uid="{00000000-0005-0000-0000-000005000000}"/>
    <cellStyle name="style0" xfId="10" xr:uid="{00000000-0005-0000-0000-000007000000}"/>
    <cellStyle name="style0 2" xfId="11" xr:uid="{00000000-0005-0000-0000-000008000000}"/>
    <cellStyle name="td" xfId="12" xr:uid="{00000000-0005-0000-0000-000009000000}"/>
    <cellStyle name="td 2" xfId="13" xr:uid="{00000000-0005-0000-0000-00000A000000}"/>
    <cellStyle name="tr" xfId="14" xr:uid="{00000000-0005-0000-0000-00000B000000}"/>
    <cellStyle name="tr 2" xfId="15" xr:uid="{00000000-0005-0000-0000-00000C000000}"/>
    <cellStyle name="xl21" xfId="16" xr:uid="{00000000-0005-0000-0000-00000D000000}"/>
    <cellStyle name="xl21 2" xfId="17" xr:uid="{00000000-0005-0000-0000-00000E000000}"/>
    <cellStyle name="xl22" xfId="18" xr:uid="{00000000-0005-0000-0000-00000F000000}"/>
    <cellStyle name="xl23" xfId="19" xr:uid="{00000000-0005-0000-0000-000010000000}"/>
    <cellStyle name="xl24" xfId="20" xr:uid="{00000000-0005-0000-0000-000011000000}"/>
    <cellStyle name="xl25" xfId="21" xr:uid="{00000000-0005-0000-0000-000012000000}"/>
    <cellStyle name="xl26" xfId="22" xr:uid="{00000000-0005-0000-0000-000013000000}"/>
    <cellStyle name="xl27" xfId="23" xr:uid="{00000000-0005-0000-0000-000014000000}"/>
    <cellStyle name="xl28" xfId="24" xr:uid="{00000000-0005-0000-0000-000015000000}"/>
    <cellStyle name="xl29" xfId="25" xr:uid="{00000000-0005-0000-0000-000016000000}"/>
    <cellStyle name="xl30" xfId="26" xr:uid="{00000000-0005-0000-0000-000017000000}"/>
    <cellStyle name="xl31" xfId="27" xr:uid="{00000000-0005-0000-0000-000018000000}"/>
    <cellStyle name="xl32" xfId="28" xr:uid="{00000000-0005-0000-0000-000019000000}"/>
    <cellStyle name="xl33" xfId="29" xr:uid="{00000000-0005-0000-0000-00001A000000}"/>
    <cellStyle name="xl34" xfId="30" xr:uid="{00000000-0005-0000-0000-00001B000000}"/>
    <cellStyle name="xl35" xfId="31" xr:uid="{00000000-0005-0000-0000-00001C000000}"/>
    <cellStyle name="xl36" xfId="32" xr:uid="{00000000-0005-0000-0000-00001D000000}"/>
    <cellStyle name="xl37" xfId="4" xr:uid="{00000000-0005-0000-0000-00001E000000}"/>
    <cellStyle name="xl38" xfId="3" xr:uid="{00000000-0005-0000-0000-00001F000000}"/>
    <cellStyle name="xl39" xfId="33" xr:uid="{00000000-0005-0000-0000-000020000000}"/>
    <cellStyle name="xl42" xfId="34" xr:uid="{00000000-0005-0000-0000-000021000000}"/>
    <cellStyle name="Обычный" xfId="0" builtinId="0"/>
    <cellStyle name="Обычный 2" xfId="5" xr:uid="{00000000-0005-0000-0000-000022000000}"/>
    <cellStyle name="Обычный 2 2" xfId="35" xr:uid="{00000000-0005-0000-0000-000023000000}"/>
    <cellStyle name="Обычный 3" xfId="36" xr:uid="{00000000-0005-0000-0000-000024000000}"/>
    <cellStyle name="Обычный 4" xfId="37" xr:uid="{00000000-0005-0000-0000-000025000000}"/>
    <cellStyle name="Обычный 5" xfId="38" xr:uid="{00000000-0005-0000-0000-000026000000}"/>
    <cellStyle name="Обычный 6" xfId="39" xr:uid="{00000000-0005-0000-0000-000027000000}"/>
    <cellStyle name="Обычный 7" xfId="40" xr:uid="{00000000-0005-0000-0000-000028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view="pageBreakPreview" zoomScale="60" zoomScaleNormal="85" workbookViewId="0">
      <pane ySplit="4" topLeftCell="A11" activePane="bottomLeft" state="frozen"/>
      <selection pane="bottomLeft" activeCell="G36" sqref="G36"/>
    </sheetView>
  </sheetViews>
  <sheetFormatPr defaultRowHeight="12.75" x14ac:dyDescent="0.2"/>
  <cols>
    <col min="1" max="1" width="54" style="1" customWidth="1"/>
    <col min="2" max="2" width="6.1640625" style="1" customWidth="1"/>
    <col min="3" max="3" width="6.33203125" style="1" customWidth="1"/>
    <col min="4" max="4" width="15.83203125" style="1" customWidth="1"/>
    <col min="5" max="5" width="19.1640625" style="1" customWidth="1"/>
    <col min="6" max="6" width="16.6640625" style="1" customWidth="1"/>
    <col min="7" max="7" width="16.1640625" style="1" customWidth="1"/>
    <col min="8" max="8" width="16.5" style="1" customWidth="1"/>
    <col min="9" max="9" width="10.33203125" style="1" customWidth="1"/>
    <col min="10" max="10" width="16.1640625" style="1" customWidth="1"/>
    <col min="11" max="11" width="12.6640625" style="1" customWidth="1"/>
    <col min="12" max="13" width="16.6640625" style="1" customWidth="1"/>
    <col min="14" max="16384" width="9.33203125" style="1"/>
  </cols>
  <sheetData>
    <row r="1" spans="1:13" ht="18.75" customHeight="1" x14ac:dyDescent="0.2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0" customHeight="1" x14ac:dyDescent="0.2">
      <c r="A3" s="2" t="s">
        <v>72</v>
      </c>
      <c r="B3" s="2" t="s">
        <v>71</v>
      </c>
      <c r="C3" s="2" t="s">
        <v>70</v>
      </c>
      <c r="D3" s="2" t="s">
        <v>74</v>
      </c>
      <c r="E3" s="2" t="s">
        <v>75</v>
      </c>
      <c r="F3" s="2" t="s">
        <v>76</v>
      </c>
      <c r="G3" s="2" t="s">
        <v>69</v>
      </c>
      <c r="H3" s="2" t="s">
        <v>77</v>
      </c>
      <c r="I3" s="2" t="s">
        <v>78</v>
      </c>
      <c r="J3" s="2" t="s">
        <v>79</v>
      </c>
      <c r="K3" s="2" t="s">
        <v>80</v>
      </c>
      <c r="L3" s="2" t="s">
        <v>68</v>
      </c>
      <c r="M3" s="2" t="s">
        <v>81</v>
      </c>
    </row>
    <row r="4" spans="1:13" ht="14.45" customHeight="1" x14ac:dyDescent="0.2">
      <c r="A4" s="2" t="s">
        <v>67</v>
      </c>
      <c r="B4" s="2" t="s">
        <v>66</v>
      </c>
      <c r="C4" s="2" t="s">
        <v>65</v>
      </c>
      <c r="D4" s="2" t="s">
        <v>64</v>
      </c>
      <c r="E4" s="2" t="s">
        <v>63</v>
      </c>
      <c r="F4" s="2" t="s">
        <v>62</v>
      </c>
      <c r="G4" s="2" t="s">
        <v>61</v>
      </c>
      <c r="H4" s="2" t="s">
        <v>60</v>
      </c>
      <c r="I4" s="2">
        <v>9</v>
      </c>
      <c r="J4" s="2" t="s">
        <v>18</v>
      </c>
      <c r="K4" s="2">
        <v>11</v>
      </c>
      <c r="L4" s="2" t="s">
        <v>9</v>
      </c>
      <c r="M4" s="2" t="s">
        <v>5</v>
      </c>
    </row>
    <row r="5" spans="1:13" ht="15" customHeight="1" x14ac:dyDescent="0.2">
      <c r="A5" s="3" t="s">
        <v>59</v>
      </c>
      <c r="B5" s="4" t="s">
        <v>3</v>
      </c>
      <c r="C5" s="4" t="s">
        <v>4</v>
      </c>
      <c r="D5" s="5">
        <f>SUM(D6:D12)</f>
        <v>25389732.359999999</v>
      </c>
      <c r="E5" s="5">
        <f>SUM(E6:E12)</f>
        <v>27812920</v>
      </c>
      <c r="F5" s="5">
        <f>SUM(F6:F12)</f>
        <v>28784338.940000001</v>
      </c>
      <c r="G5" s="5">
        <f>SUM(G6:G12)</f>
        <v>28740331.949999999</v>
      </c>
      <c r="H5" s="5">
        <f t="shared" ref="H5:H27" si="0">G5-D5</f>
        <v>3350599.59</v>
      </c>
      <c r="I5" s="6">
        <f>G5/D5</f>
        <v>1.131966715619211</v>
      </c>
      <c r="J5" s="7">
        <f t="shared" ref="J5:J51" si="1">G5-F5</f>
        <v>-44006.990000002086</v>
      </c>
      <c r="K5" s="8">
        <f>G5/F5</f>
        <v>0.99847114814442206</v>
      </c>
      <c r="L5" s="5">
        <f>SUM(L6:L12)</f>
        <v>30335948.129999999</v>
      </c>
      <c r="M5" s="5">
        <f>SUM(M6:M12)</f>
        <v>33720203.25</v>
      </c>
    </row>
    <row r="6" spans="1:13" ht="55.5" customHeight="1" x14ac:dyDescent="0.2">
      <c r="A6" s="9" t="s">
        <v>58</v>
      </c>
      <c r="B6" s="2" t="s">
        <v>3</v>
      </c>
      <c r="C6" s="2" t="s">
        <v>1</v>
      </c>
      <c r="D6" s="10">
        <v>752281.02</v>
      </c>
      <c r="E6" s="10">
        <v>805270</v>
      </c>
      <c r="F6" s="10">
        <v>795270</v>
      </c>
      <c r="G6" s="10">
        <v>822878</v>
      </c>
      <c r="H6" s="10">
        <f t="shared" si="0"/>
        <v>70596.979999999981</v>
      </c>
      <c r="I6" s="6">
        <f>G6/D6</f>
        <v>1.09384389360242</v>
      </c>
      <c r="J6" s="11">
        <f t="shared" si="1"/>
        <v>27608</v>
      </c>
      <c r="K6" s="8">
        <f t="shared" ref="K6:K51" si="2">G6/F6</f>
        <v>1.0347152539389137</v>
      </c>
      <c r="L6" s="10">
        <v>801004</v>
      </c>
      <c r="M6" s="10">
        <v>801004</v>
      </c>
    </row>
    <row r="7" spans="1:13" ht="60" customHeight="1" x14ac:dyDescent="0.2">
      <c r="A7" s="9" t="s">
        <v>57</v>
      </c>
      <c r="B7" s="2" t="s">
        <v>3</v>
      </c>
      <c r="C7" s="2" t="s">
        <v>8</v>
      </c>
      <c r="D7" s="10">
        <v>13490048.129999999</v>
      </c>
      <c r="E7" s="10">
        <v>16027719</v>
      </c>
      <c r="F7" s="10">
        <v>16668037</v>
      </c>
      <c r="G7" s="10">
        <v>16499892.949999999</v>
      </c>
      <c r="H7" s="10">
        <f t="shared" si="0"/>
        <v>3009844.8200000003</v>
      </c>
      <c r="I7" s="6">
        <f t="shared" ref="I7:I51" si="3">G7/D7</f>
        <v>1.2231159437679486</v>
      </c>
      <c r="J7" s="11">
        <f t="shared" si="1"/>
        <v>-168144.05000000075</v>
      </c>
      <c r="K7" s="8">
        <f t="shared" si="2"/>
        <v>0.98991218642003254</v>
      </c>
      <c r="L7" s="10">
        <v>15761149</v>
      </c>
      <c r="M7" s="10">
        <v>15761149</v>
      </c>
    </row>
    <row r="8" spans="1:13" ht="15" customHeight="1" x14ac:dyDescent="0.2">
      <c r="A8" s="9" t="s">
        <v>56</v>
      </c>
      <c r="B8" s="2" t="s">
        <v>3</v>
      </c>
      <c r="C8" s="2" t="s">
        <v>12</v>
      </c>
      <c r="D8" s="10"/>
      <c r="E8" s="10">
        <v>33169</v>
      </c>
      <c r="F8" s="10">
        <v>33169</v>
      </c>
      <c r="G8" s="10">
        <v>1019</v>
      </c>
      <c r="H8" s="10">
        <f t="shared" si="0"/>
        <v>1019</v>
      </c>
      <c r="I8" s="6" t="e">
        <f t="shared" si="3"/>
        <v>#DIV/0!</v>
      </c>
      <c r="J8" s="11">
        <f t="shared" si="1"/>
        <v>-32150</v>
      </c>
      <c r="K8" s="8">
        <f t="shared" si="2"/>
        <v>3.0721456781934938E-2</v>
      </c>
      <c r="L8" s="10">
        <v>1069</v>
      </c>
      <c r="M8" s="10">
        <v>952</v>
      </c>
    </row>
    <row r="9" spans="1:13" ht="40.5" customHeight="1" x14ac:dyDescent="0.2">
      <c r="A9" s="9" t="s">
        <v>55</v>
      </c>
      <c r="B9" s="2" t="s">
        <v>3</v>
      </c>
      <c r="C9" s="2" t="s">
        <v>17</v>
      </c>
      <c r="D9" s="10">
        <v>5699579.6400000006</v>
      </c>
      <c r="E9" s="10">
        <v>5792923</v>
      </c>
      <c r="F9" s="10">
        <v>5664073</v>
      </c>
      <c r="G9" s="10">
        <v>5956988</v>
      </c>
      <c r="H9" s="10">
        <f t="shared" si="0"/>
        <v>257408.3599999994</v>
      </c>
      <c r="I9" s="6">
        <f t="shared" si="3"/>
        <v>1.0451626920331969</v>
      </c>
      <c r="J9" s="11">
        <f t="shared" si="1"/>
        <v>292915</v>
      </c>
      <c r="K9" s="8">
        <f t="shared" si="2"/>
        <v>1.0517145524077816</v>
      </c>
      <c r="L9" s="10">
        <v>5603488</v>
      </c>
      <c r="M9" s="10">
        <v>5603488</v>
      </c>
    </row>
    <row r="10" spans="1:13" ht="18.75" customHeight="1" x14ac:dyDescent="0.2">
      <c r="A10" s="9" t="s">
        <v>54</v>
      </c>
      <c r="B10" s="2" t="s">
        <v>3</v>
      </c>
      <c r="C10" s="2" t="s">
        <v>28</v>
      </c>
      <c r="D10" s="10">
        <v>100000</v>
      </c>
      <c r="E10" s="10"/>
      <c r="F10" s="10"/>
      <c r="G10" s="10">
        <v>0</v>
      </c>
      <c r="H10" s="10">
        <f t="shared" si="0"/>
        <v>-100000</v>
      </c>
      <c r="I10" s="6">
        <f t="shared" si="3"/>
        <v>0</v>
      </c>
      <c r="J10" s="11">
        <f t="shared" si="1"/>
        <v>0</v>
      </c>
      <c r="K10" s="8" t="e">
        <f t="shared" si="2"/>
        <v>#DIV/0!</v>
      </c>
      <c r="L10" s="10"/>
      <c r="M10" s="10"/>
    </row>
    <row r="11" spans="1:13" ht="15" customHeight="1" x14ac:dyDescent="0.2">
      <c r="A11" s="9" t="s">
        <v>53</v>
      </c>
      <c r="B11" s="2" t="s">
        <v>3</v>
      </c>
      <c r="C11" s="2" t="s">
        <v>13</v>
      </c>
      <c r="D11" s="10"/>
      <c r="E11" s="10">
        <v>100000</v>
      </c>
      <c r="F11" s="10">
        <v>208494.94</v>
      </c>
      <c r="G11" s="10">
        <v>100000</v>
      </c>
      <c r="H11" s="10">
        <f t="shared" si="0"/>
        <v>100000</v>
      </c>
      <c r="I11" s="6" t="e">
        <f t="shared" si="3"/>
        <v>#DIV/0!</v>
      </c>
      <c r="J11" s="11">
        <f t="shared" si="1"/>
        <v>-108494.94</v>
      </c>
      <c r="K11" s="8">
        <f t="shared" si="2"/>
        <v>0.47962794684609611</v>
      </c>
      <c r="L11" s="10">
        <v>100000</v>
      </c>
      <c r="M11" s="10">
        <v>100000</v>
      </c>
    </row>
    <row r="12" spans="1:13" ht="15" customHeight="1" x14ac:dyDescent="0.2">
      <c r="A12" s="9" t="s">
        <v>52</v>
      </c>
      <c r="B12" s="2" t="s">
        <v>3</v>
      </c>
      <c r="C12" s="2" t="s">
        <v>5</v>
      </c>
      <c r="D12" s="10">
        <v>5347823.57</v>
      </c>
      <c r="E12" s="10">
        <v>5053839</v>
      </c>
      <c r="F12" s="10">
        <v>5415295</v>
      </c>
      <c r="G12" s="10">
        <v>5359554</v>
      </c>
      <c r="H12" s="10">
        <f t="shared" si="0"/>
        <v>11730.429999999702</v>
      </c>
      <c r="I12" s="6">
        <f t="shared" si="3"/>
        <v>1.0021934960730201</v>
      </c>
      <c r="J12" s="11">
        <f t="shared" si="1"/>
        <v>-55741</v>
      </c>
      <c r="K12" s="8">
        <f t="shared" si="2"/>
        <v>0.98970674727784913</v>
      </c>
      <c r="L12" s="10">
        <v>8069238.1299999999</v>
      </c>
      <c r="M12" s="10">
        <v>11453610.25</v>
      </c>
    </row>
    <row r="13" spans="1:13" ht="15" customHeight="1" x14ac:dyDescent="0.2">
      <c r="A13" s="3" t="s">
        <v>51</v>
      </c>
      <c r="B13" s="4" t="s">
        <v>2</v>
      </c>
      <c r="C13" s="4" t="s">
        <v>4</v>
      </c>
      <c r="D13" s="5">
        <f>SUM(D14:D14)</f>
        <v>454677</v>
      </c>
      <c r="E13" s="5">
        <f>SUM(E14:E14)</f>
        <v>475484</v>
      </c>
      <c r="F13" s="5">
        <f>SUM(F14:F14)</f>
        <v>503079</v>
      </c>
      <c r="G13" s="5">
        <f>SUM(G14:G14)</f>
        <v>574745</v>
      </c>
      <c r="H13" s="5">
        <f t="shared" si="0"/>
        <v>120068</v>
      </c>
      <c r="I13" s="6">
        <f t="shared" si="3"/>
        <v>1.2640731772225118</v>
      </c>
      <c r="J13" s="7">
        <f t="shared" si="1"/>
        <v>71666</v>
      </c>
      <c r="K13" s="8">
        <f t="shared" si="2"/>
        <v>1.1424547635659608</v>
      </c>
      <c r="L13" s="5">
        <f>SUM(L14:L14)</f>
        <v>600640</v>
      </c>
      <c r="M13" s="5">
        <f>SUM(M14:M14)</f>
        <v>621814</v>
      </c>
    </row>
    <row r="14" spans="1:13" ht="18.75" customHeight="1" x14ac:dyDescent="0.2">
      <c r="A14" s="9" t="s">
        <v>50</v>
      </c>
      <c r="B14" s="2" t="s">
        <v>2</v>
      </c>
      <c r="C14" s="2" t="s">
        <v>1</v>
      </c>
      <c r="D14" s="10">
        <v>454677</v>
      </c>
      <c r="E14" s="10">
        <v>475484</v>
      </c>
      <c r="F14" s="10">
        <v>503079</v>
      </c>
      <c r="G14" s="10">
        <v>574745</v>
      </c>
      <c r="H14" s="10">
        <f t="shared" si="0"/>
        <v>120068</v>
      </c>
      <c r="I14" s="6">
        <f t="shared" si="3"/>
        <v>1.2640731772225118</v>
      </c>
      <c r="J14" s="11">
        <f t="shared" si="1"/>
        <v>71666</v>
      </c>
      <c r="K14" s="8">
        <f t="shared" si="2"/>
        <v>1.1424547635659608</v>
      </c>
      <c r="L14" s="10">
        <v>600640</v>
      </c>
      <c r="M14" s="10">
        <v>621814</v>
      </c>
    </row>
    <row r="15" spans="1:13" ht="32.25" customHeight="1" x14ac:dyDescent="0.2">
      <c r="A15" s="3" t="s">
        <v>49</v>
      </c>
      <c r="B15" s="4" t="s">
        <v>1</v>
      </c>
      <c r="C15" s="4" t="s">
        <v>4</v>
      </c>
      <c r="D15" s="5">
        <f>SUM(D16:D17)</f>
        <v>2633582.7200000002</v>
      </c>
      <c r="E15" s="5">
        <f>SUM(E16:E17)</f>
        <v>2664868</v>
      </c>
      <c r="F15" s="5">
        <f>SUM(F16:F17)</f>
        <v>3714681</v>
      </c>
      <c r="G15" s="5">
        <f>SUM(G16:G17)</f>
        <v>2963936</v>
      </c>
      <c r="H15" s="5">
        <f t="shared" si="0"/>
        <v>330353.2799999998</v>
      </c>
      <c r="I15" s="6">
        <f t="shared" si="3"/>
        <v>1.1254387331338505</v>
      </c>
      <c r="J15" s="7">
        <f t="shared" si="1"/>
        <v>-750745</v>
      </c>
      <c r="K15" s="8">
        <f t="shared" si="2"/>
        <v>0.79789785448602446</v>
      </c>
      <c r="L15" s="5">
        <f>SUM(L16:L17)</f>
        <v>2333936</v>
      </c>
      <c r="M15" s="5">
        <f>SUM(M16:M17)</f>
        <v>2333936</v>
      </c>
    </row>
    <row r="16" spans="1:13" ht="45.75" customHeight="1" x14ac:dyDescent="0.2">
      <c r="A16" s="9" t="s">
        <v>83</v>
      </c>
      <c r="B16" s="2" t="s">
        <v>1</v>
      </c>
      <c r="C16" s="12" t="s">
        <v>23</v>
      </c>
      <c r="D16" s="10">
        <v>0</v>
      </c>
      <c r="E16" s="10">
        <v>0</v>
      </c>
      <c r="F16" s="10">
        <v>610744</v>
      </c>
      <c r="G16" s="10">
        <v>0</v>
      </c>
      <c r="H16" s="10">
        <f t="shared" si="0"/>
        <v>0</v>
      </c>
      <c r="I16" s="6" t="e">
        <f t="shared" si="3"/>
        <v>#DIV/0!</v>
      </c>
      <c r="J16" s="11">
        <f t="shared" si="1"/>
        <v>-610744</v>
      </c>
      <c r="K16" s="8">
        <f t="shared" si="2"/>
        <v>0</v>
      </c>
      <c r="L16" s="10">
        <v>0</v>
      </c>
      <c r="M16" s="10">
        <v>0</v>
      </c>
    </row>
    <row r="17" spans="1:13" ht="47.25" customHeight="1" x14ac:dyDescent="0.2">
      <c r="A17" s="9" t="s">
        <v>48</v>
      </c>
      <c r="B17" s="2" t="s">
        <v>1</v>
      </c>
      <c r="C17" s="2" t="s">
        <v>18</v>
      </c>
      <c r="D17" s="10">
        <v>2633582.7200000002</v>
      </c>
      <c r="E17" s="10">
        <v>2664868</v>
      </c>
      <c r="F17" s="10">
        <v>3103937</v>
      </c>
      <c r="G17" s="10">
        <v>2963936</v>
      </c>
      <c r="H17" s="10">
        <f t="shared" si="0"/>
        <v>330353.2799999998</v>
      </c>
      <c r="I17" s="6">
        <f t="shared" si="3"/>
        <v>1.1254387331338505</v>
      </c>
      <c r="J17" s="11">
        <f t="shared" si="1"/>
        <v>-140001</v>
      </c>
      <c r="K17" s="8">
        <f t="shared" si="2"/>
        <v>0.95489566959638683</v>
      </c>
      <c r="L17" s="10">
        <v>2333936</v>
      </c>
      <c r="M17" s="10">
        <v>2333936</v>
      </c>
    </row>
    <row r="18" spans="1:13" ht="15" customHeight="1" x14ac:dyDescent="0.2">
      <c r="A18" s="3" t="s">
        <v>47</v>
      </c>
      <c r="B18" s="4" t="s">
        <v>8</v>
      </c>
      <c r="C18" s="4" t="s">
        <v>4</v>
      </c>
      <c r="D18" s="5">
        <f>SUM(D19:D23)</f>
        <v>12191174.379999999</v>
      </c>
      <c r="E18" s="5">
        <f>SUM(E19:E23)</f>
        <v>11474866.149999999</v>
      </c>
      <c r="F18" s="5">
        <f>SUM(F19:F23)</f>
        <v>27904449.169999998</v>
      </c>
      <c r="G18" s="5">
        <f>SUM(G19:G23)</f>
        <v>84606702.909999996</v>
      </c>
      <c r="H18" s="5">
        <f t="shared" si="0"/>
        <v>72415528.530000001</v>
      </c>
      <c r="I18" s="6">
        <f t="shared" si="3"/>
        <v>6.939996121194028</v>
      </c>
      <c r="J18" s="7">
        <f t="shared" si="1"/>
        <v>56702253.739999995</v>
      </c>
      <c r="K18" s="8">
        <f t="shared" si="2"/>
        <v>3.0320148014589892</v>
      </c>
      <c r="L18" s="5">
        <f>SUM(L19:L23)</f>
        <v>416164702.44999999</v>
      </c>
      <c r="M18" s="5">
        <f>SUM(M19:M23)</f>
        <v>12927368.539999999</v>
      </c>
    </row>
    <row r="19" spans="1:13" ht="15" customHeight="1" x14ac:dyDescent="0.2">
      <c r="A19" s="9" t="s">
        <v>46</v>
      </c>
      <c r="B19" s="2" t="s">
        <v>8</v>
      </c>
      <c r="C19" s="2" t="s">
        <v>3</v>
      </c>
      <c r="D19" s="10">
        <v>35544.6</v>
      </c>
      <c r="E19" s="10">
        <v>35545</v>
      </c>
      <c r="F19" s="10">
        <v>37100</v>
      </c>
      <c r="G19" s="10">
        <v>39437</v>
      </c>
      <c r="H19" s="10">
        <f t="shared" si="0"/>
        <v>3892.4000000000015</v>
      </c>
      <c r="I19" s="6">
        <f t="shared" si="3"/>
        <v>1.1095074919959713</v>
      </c>
      <c r="J19" s="11">
        <f t="shared" si="1"/>
        <v>2337</v>
      </c>
      <c r="K19" s="8">
        <f t="shared" si="2"/>
        <v>1.0629919137466308</v>
      </c>
      <c r="L19" s="10">
        <v>0</v>
      </c>
      <c r="M19" s="10">
        <v>0</v>
      </c>
    </row>
    <row r="20" spans="1:13" ht="15" customHeight="1" x14ac:dyDescent="0.2">
      <c r="A20" s="9" t="s">
        <v>45</v>
      </c>
      <c r="B20" s="2" t="s">
        <v>8</v>
      </c>
      <c r="C20" s="2" t="s">
        <v>12</v>
      </c>
      <c r="D20" s="10">
        <v>99576.68</v>
      </c>
      <c r="E20" s="10">
        <v>178673.28</v>
      </c>
      <c r="F20" s="10">
        <v>298231.03999999998</v>
      </c>
      <c r="G20" s="10">
        <v>255486.2</v>
      </c>
      <c r="H20" s="10">
        <f t="shared" si="0"/>
        <v>155909.52000000002</v>
      </c>
      <c r="I20" s="6">
        <f t="shared" si="3"/>
        <v>2.5657232195329271</v>
      </c>
      <c r="J20" s="11">
        <f t="shared" si="1"/>
        <v>-42744.839999999967</v>
      </c>
      <c r="K20" s="8">
        <f t="shared" si="2"/>
        <v>0.85667206203619861</v>
      </c>
      <c r="L20" s="10">
        <v>255486.2</v>
      </c>
      <c r="M20" s="10">
        <v>255486.2</v>
      </c>
    </row>
    <row r="21" spans="1:13" ht="15" customHeight="1" x14ac:dyDescent="0.2">
      <c r="A21" s="9" t="s">
        <v>44</v>
      </c>
      <c r="B21" s="2" t="s">
        <v>8</v>
      </c>
      <c r="C21" s="2" t="s">
        <v>24</v>
      </c>
      <c r="D21" s="10">
        <v>0</v>
      </c>
      <c r="E21" s="10">
        <v>0</v>
      </c>
      <c r="F21" s="10">
        <v>355000</v>
      </c>
      <c r="G21" s="10">
        <v>62208</v>
      </c>
      <c r="H21" s="10">
        <f t="shared" si="0"/>
        <v>62208</v>
      </c>
      <c r="I21" s="6" t="e">
        <f t="shared" si="3"/>
        <v>#DIV/0!</v>
      </c>
      <c r="J21" s="11">
        <f t="shared" si="1"/>
        <v>-292792</v>
      </c>
      <c r="K21" s="8">
        <f t="shared" si="2"/>
        <v>0.1752338028169014</v>
      </c>
      <c r="L21" s="10">
        <v>0</v>
      </c>
      <c r="M21" s="10">
        <v>0</v>
      </c>
    </row>
    <row r="22" spans="1:13" ht="18.75" customHeight="1" x14ac:dyDescent="0.2">
      <c r="A22" s="9" t="s">
        <v>43</v>
      </c>
      <c r="B22" s="2" t="s">
        <v>8</v>
      </c>
      <c r="C22" s="2" t="s">
        <v>23</v>
      </c>
      <c r="D22" s="10">
        <v>11562155.1</v>
      </c>
      <c r="E22" s="10">
        <v>11160647.869999999</v>
      </c>
      <c r="F22" s="10">
        <v>26871965.129999999</v>
      </c>
      <c r="G22" s="10">
        <v>83713219.019999996</v>
      </c>
      <c r="H22" s="10">
        <f t="shared" si="0"/>
        <v>72151063.920000002</v>
      </c>
      <c r="I22" s="6">
        <f t="shared" si="3"/>
        <v>7.2402781571404446</v>
      </c>
      <c r="J22" s="11">
        <f t="shared" si="1"/>
        <v>56841253.890000001</v>
      </c>
      <c r="K22" s="8">
        <f t="shared" si="2"/>
        <v>3.1152622673859507</v>
      </c>
      <c r="L22" s="10">
        <v>414277099.05000001</v>
      </c>
      <c r="M22" s="10">
        <v>10312389</v>
      </c>
    </row>
    <row r="23" spans="1:13" ht="23.25" customHeight="1" x14ac:dyDescent="0.2">
      <c r="A23" s="9" t="s">
        <v>42</v>
      </c>
      <c r="B23" s="2" t="s">
        <v>8</v>
      </c>
      <c r="C23" s="2" t="s">
        <v>9</v>
      </c>
      <c r="D23" s="10">
        <v>493898</v>
      </c>
      <c r="E23" s="10">
        <v>100000</v>
      </c>
      <c r="F23" s="10">
        <v>342153</v>
      </c>
      <c r="G23" s="10">
        <v>536352.68999999994</v>
      </c>
      <c r="H23" s="10">
        <f t="shared" si="0"/>
        <v>42454.689999999944</v>
      </c>
      <c r="I23" s="6">
        <f t="shared" si="3"/>
        <v>1.0859584165151508</v>
      </c>
      <c r="J23" s="11">
        <f t="shared" si="1"/>
        <v>194199.68999999994</v>
      </c>
      <c r="K23" s="8">
        <f t="shared" si="2"/>
        <v>1.567581432867752</v>
      </c>
      <c r="L23" s="10">
        <v>1632117.2</v>
      </c>
      <c r="M23" s="10">
        <v>2359493.34</v>
      </c>
    </row>
    <row r="24" spans="1:13" ht="15" customHeight="1" x14ac:dyDescent="0.2">
      <c r="A24" s="3" t="s">
        <v>41</v>
      </c>
      <c r="B24" s="4" t="s">
        <v>12</v>
      </c>
      <c r="C24" s="4" t="s">
        <v>4</v>
      </c>
      <c r="D24" s="5">
        <f>SUM(D25:D28)</f>
        <v>23183427.170000002</v>
      </c>
      <c r="E24" s="5">
        <f>SUM(E25:E28)</f>
        <v>21226099.759999998</v>
      </c>
      <c r="F24" s="5">
        <f>SUM(F25:F28)</f>
        <v>38530548.590000004</v>
      </c>
      <c r="G24" s="5">
        <f>SUM(G25:G28)</f>
        <v>5565284.79</v>
      </c>
      <c r="H24" s="5">
        <f t="shared" si="0"/>
        <v>-17618142.380000003</v>
      </c>
      <c r="I24" s="6">
        <f t="shared" si="3"/>
        <v>0.24005444704921078</v>
      </c>
      <c r="J24" s="7">
        <f t="shared" si="1"/>
        <v>-32965263.800000004</v>
      </c>
      <c r="K24" s="8">
        <f t="shared" si="2"/>
        <v>0.14443824429337043</v>
      </c>
      <c r="L24" s="5">
        <f>SUM(L25:L28)</f>
        <v>301505.34000000003</v>
      </c>
      <c r="M24" s="5">
        <f>SUM(M25:M28)</f>
        <v>81782998.420000002</v>
      </c>
    </row>
    <row r="25" spans="1:13" ht="15" customHeight="1" x14ac:dyDescent="0.2">
      <c r="A25" s="9" t="s">
        <v>40</v>
      </c>
      <c r="B25" s="2" t="s">
        <v>12</v>
      </c>
      <c r="C25" s="2" t="s">
        <v>3</v>
      </c>
      <c r="D25" s="10">
        <v>1792828.06</v>
      </c>
      <c r="E25" s="10">
        <v>295400</v>
      </c>
      <c r="F25" s="10">
        <v>3462535</v>
      </c>
      <c r="G25" s="10">
        <v>328300</v>
      </c>
      <c r="H25" s="10">
        <f t="shared" si="0"/>
        <v>-1464528.06</v>
      </c>
      <c r="I25" s="6">
        <f t="shared" si="3"/>
        <v>0.18311850830804155</v>
      </c>
      <c r="J25" s="11">
        <f t="shared" si="1"/>
        <v>-3134235</v>
      </c>
      <c r="K25" s="8">
        <f t="shared" si="2"/>
        <v>9.481492605850915E-2</v>
      </c>
      <c r="L25" s="10">
        <v>0</v>
      </c>
      <c r="M25" s="10">
        <v>0</v>
      </c>
    </row>
    <row r="26" spans="1:13" ht="15" customHeight="1" x14ac:dyDescent="0.2">
      <c r="A26" s="9" t="s">
        <v>39</v>
      </c>
      <c r="B26" s="2" t="s">
        <v>12</v>
      </c>
      <c r="C26" s="2" t="s">
        <v>2</v>
      </c>
      <c r="D26" s="10">
        <v>5710186.6400000006</v>
      </c>
      <c r="E26" s="10">
        <v>2122425.5299999998</v>
      </c>
      <c r="F26" s="10">
        <v>2330047.88</v>
      </c>
      <c r="G26" s="10">
        <v>2120000</v>
      </c>
      <c r="H26" s="10">
        <f t="shared" si="0"/>
        <v>-3590186.6400000006</v>
      </c>
      <c r="I26" s="6">
        <f t="shared" si="3"/>
        <v>0.37126632344192517</v>
      </c>
      <c r="J26" s="11">
        <f t="shared" si="1"/>
        <v>-210047.87999999989</v>
      </c>
      <c r="K26" s="8">
        <f t="shared" si="2"/>
        <v>0.90985254775107882</v>
      </c>
      <c r="L26" s="10">
        <v>0</v>
      </c>
      <c r="M26" s="10">
        <v>78947368.420000002</v>
      </c>
    </row>
    <row r="27" spans="1:13" ht="15" customHeight="1" x14ac:dyDescent="0.2">
      <c r="A27" s="9" t="s">
        <v>38</v>
      </c>
      <c r="B27" s="2" t="s">
        <v>12</v>
      </c>
      <c r="C27" s="2" t="s">
        <v>1</v>
      </c>
      <c r="D27" s="10">
        <v>15680412.470000003</v>
      </c>
      <c r="E27" s="10">
        <v>12462557</v>
      </c>
      <c r="F27" s="10">
        <v>13186751.91</v>
      </c>
      <c r="G27" s="10">
        <v>3116984.79</v>
      </c>
      <c r="H27" s="10">
        <f t="shared" si="0"/>
        <v>-12563427.680000003</v>
      </c>
      <c r="I27" s="6">
        <f t="shared" si="3"/>
        <v>0.19878206622201181</v>
      </c>
      <c r="J27" s="11">
        <f t="shared" si="1"/>
        <v>-10069767.120000001</v>
      </c>
      <c r="K27" s="8">
        <f t="shared" si="2"/>
        <v>0.23637244495638654</v>
      </c>
      <c r="L27" s="10">
        <v>301505.34000000003</v>
      </c>
      <c r="M27" s="10">
        <v>2835630</v>
      </c>
    </row>
    <row r="28" spans="1:13" ht="32.25" customHeight="1" x14ac:dyDescent="0.2">
      <c r="A28" s="9" t="s">
        <v>37</v>
      </c>
      <c r="B28" s="2" t="s">
        <v>12</v>
      </c>
      <c r="C28" s="2" t="s">
        <v>12</v>
      </c>
      <c r="D28" s="10">
        <v>0</v>
      </c>
      <c r="E28" s="10">
        <v>6345717.2300000004</v>
      </c>
      <c r="F28" s="10">
        <v>19551213.800000001</v>
      </c>
      <c r="G28" s="10">
        <v>0</v>
      </c>
      <c r="H28" s="10">
        <f t="shared" ref="H28:H45" si="4">G28-D28</f>
        <v>0</v>
      </c>
      <c r="I28" s="6" t="e">
        <f t="shared" si="3"/>
        <v>#DIV/0!</v>
      </c>
      <c r="J28" s="11">
        <f t="shared" si="1"/>
        <v>-19551213.800000001</v>
      </c>
      <c r="K28" s="8">
        <f t="shared" si="2"/>
        <v>0</v>
      </c>
      <c r="L28" s="10">
        <v>0</v>
      </c>
      <c r="M28" s="10">
        <v>0</v>
      </c>
    </row>
    <row r="29" spans="1:13" ht="15" customHeight="1" x14ac:dyDescent="0.2">
      <c r="A29" s="3" t="s">
        <v>36</v>
      </c>
      <c r="B29" s="4" t="s">
        <v>17</v>
      </c>
      <c r="C29" s="4" t="s">
        <v>4</v>
      </c>
      <c r="D29" s="5">
        <f>SUM(D30:D30)</f>
        <v>0</v>
      </c>
      <c r="E29" s="5">
        <f>SUM(E30:E30)</f>
        <v>0</v>
      </c>
      <c r="F29" s="5">
        <f>SUM(F30:F30)</f>
        <v>237539.12</v>
      </c>
      <c r="G29" s="5">
        <f>SUM(G30:G30)</f>
        <v>1103985</v>
      </c>
      <c r="H29" s="5">
        <f t="shared" si="4"/>
        <v>1103985</v>
      </c>
      <c r="I29" s="6" t="e">
        <f t="shared" si="3"/>
        <v>#DIV/0!</v>
      </c>
      <c r="J29" s="7">
        <f t="shared" si="1"/>
        <v>866445.88</v>
      </c>
      <c r="K29" s="8">
        <f t="shared" si="2"/>
        <v>4.6475923628916362</v>
      </c>
      <c r="L29" s="5">
        <f>SUM(L30:L30)</f>
        <v>1103985</v>
      </c>
      <c r="M29" s="5">
        <f>SUM(M30:M30)</f>
        <v>1103985</v>
      </c>
    </row>
    <row r="30" spans="1:13" ht="18.75" customHeight="1" x14ac:dyDescent="0.2">
      <c r="A30" s="9" t="s">
        <v>35</v>
      </c>
      <c r="B30" s="2" t="s">
        <v>17</v>
      </c>
      <c r="C30" s="2" t="s">
        <v>12</v>
      </c>
      <c r="D30" s="10">
        <v>0</v>
      </c>
      <c r="E30" s="10">
        <v>0</v>
      </c>
      <c r="F30" s="10">
        <v>237539.12</v>
      </c>
      <c r="G30" s="10">
        <v>1103985</v>
      </c>
      <c r="H30" s="10">
        <f t="shared" si="4"/>
        <v>1103985</v>
      </c>
      <c r="I30" s="6" t="e">
        <f t="shared" si="3"/>
        <v>#DIV/0!</v>
      </c>
      <c r="J30" s="11">
        <f t="shared" si="1"/>
        <v>866445.88</v>
      </c>
      <c r="K30" s="8">
        <f t="shared" si="2"/>
        <v>4.6475923628916362</v>
      </c>
      <c r="L30" s="10">
        <v>1103985</v>
      </c>
      <c r="M30" s="10">
        <v>1103985</v>
      </c>
    </row>
    <row r="31" spans="1:13" ht="15" customHeight="1" x14ac:dyDescent="0.2">
      <c r="A31" s="3" t="s">
        <v>34</v>
      </c>
      <c r="B31" s="4" t="s">
        <v>28</v>
      </c>
      <c r="C31" s="4" t="s">
        <v>4</v>
      </c>
      <c r="D31" s="5">
        <f>SUM(D32:D36)</f>
        <v>185516830.22</v>
      </c>
      <c r="E31" s="5">
        <f>SUM(E32:E36)</f>
        <v>181783409.08000001</v>
      </c>
      <c r="F31" s="5">
        <f>SUM(F32:F36)</f>
        <v>233982490.67999998</v>
      </c>
      <c r="G31" s="5">
        <f>SUM(G32:G36)</f>
        <v>261572582.03</v>
      </c>
      <c r="H31" s="5">
        <f t="shared" si="4"/>
        <v>76055751.810000002</v>
      </c>
      <c r="I31" s="6">
        <f t="shared" si="3"/>
        <v>1.409966857022122</v>
      </c>
      <c r="J31" s="7">
        <f t="shared" si="1"/>
        <v>27590091.350000024</v>
      </c>
      <c r="K31" s="8">
        <f t="shared" si="2"/>
        <v>1.1179151964312273</v>
      </c>
      <c r="L31" s="5">
        <f>SUM(L32:L36)</f>
        <v>183252833.5</v>
      </c>
      <c r="M31" s="5">
        <f>SUM(M32:M36)</f>
        <v>189478661.97</v>
      </c>
    </row>
    <row r="32" spans="1:13" ht="15" customHeight="1" x14ac:dyDescent="0.2">
      <c r="A32" s="9" t="s">
        <v>33</v>
      </c>
      <c r="B32" s="2" t="s">
        <v>28</v>
      </c>
      <c r="C32" s="2" t="s">
        <v>3</v>
      </c>
      <c r="D32" s="13">
        <v>58372102.990000002</v>
      </c>
      <c r="E32" s="10">
        <v>56457197.82</v>
      </c>
      <c r="F32" s="10">
        <v>62663010.299999997</v>
      </c>
      <c r="G32" s="10">
        <v>67411118</v>
      </c>
      <c r="H32" s="10">
        <f t="shared" si="4"/>
        <v>9039015.0099999979</v>
      </c>
      <c r="I32" s="6">
        <f t="shared" si="3"/>
        <v>1.1548516251255931</v>
      </c>
      <c r="J32" s="11">
        <f t="shared" si="1"/>
        <v>4748107.700000003</v>
      </c>
      <c r="K32" s="8">
        <f t="shared" si="2"/>
        <v>1.0757720970835645</v>
      </c>
      <c r="L32" s="10">
        <v>54772118</v>
      </c>
      <c r="M32" s="10">
        <v>56957992.899999999</v>
      </c>
    </row>
    <row r="33" spans="1:13" ht="15" customHeight="1" x14ac:dyDescent="0.2">
      <c r="A33" s="9" t="s">
        <v>32</v>
      </c>
      <c r="B33" s="2" t="s">
        <v>28</v>
      </c>
      <c r="C33" s="2" t="s">
        <v>2</v>
      </c>
      <c r="D33" s="10">
        <v>90205116.229999989</v>
      </c>
      <c r="E33" s="10">
        <v>91631654.260000005</v>
      </c>
      <c r="F33" s="10">
        <v>135394058.59</v>
      </c>
      <c r="G33" s="10">
        <v>156343294.03</v>
      </c>
      <c r="H33" s="10">
        <f t="shared" si="4"/>
        <v>66138177.800000012</v>
      </c>
      <c r="I33" s="6">
        <f t="shared" si="3"/>
        <v>1.7331976340606288</v>
      </c>
      <c r="J33" s="11">
        <f t="shared" si="1"/>
        <v>20949235.439999998</v>
      </c>
      <c r="K33" s="8">
        <f t="shared" si="2"/>
        <v>1.154727878447299</v>
      </c>
      <c r="L33" s="10">
        <v>93997904.939999998</v>
      </c>
      <c r="M33" s="10">
        <v>95673846.659999996</v>
      </c>
    </row>
    <row r="34" spans="1:13" ht="15" customHeight="1" x14ac:dyDescent="0.2">
      <c r="A34" s="9" t="s">
        <v>31</v>
      </c>
      <c r="B34" s="2" t="s">
        <v>28</v>
      </c>
      <c r="C34" s="2" t="s">
        <v>1</v>
      </c>
      <c r="D34" s="10">
        <v>27910979.879999999</v>
      </c>
      <c r="E34" s="10">
        <v>25167831</v>
      </c>
      <c r="F34" s="10">
        <v>26949160.789999999</v>
      </c>
      <c r="G34" s="10">
        <v>28800170</v>
      </c>
      <c r="H34" s="10">
        <f t="shared" si="4"/>
        <v>889190.12000000104</v>
      </c>
      <c r="I34" s="6">
        <f t="shared" si="3"/>
        <v>1.0318580760626452</v>
      </c>
      <c r="J34" s="11">
        <f t="shared" si="1"/>
        <v>1851009.2100000009</v>
      </c>
      <c r="K34" s="8">
        <f t="shared" si="2"/>
        <v>1.0686852263943911</v>
      </c>
      <c r="L34" s="10">
        <v>25554810.559999999</v>
      </c>
      <c r="M34" s="10">
        <v>27918822.41</v>
      </c>
    </row>
    <row r="35" spans="1:13" ht="15" customHeight="1" x14ac:dyDescent="0.2">
      <c r="A35" s="9" t="s">
        <v>30</v>
      </c>
      <c r="B35" s="2" t="s">
        <v>28</v>
      </c>
      <c r="C35" s="2" t="s">
        <v>28</v>
      </c>
      <c r="D35" s="10">
        <v>249900</v>
      </c>
      <c r="E35" s="10">
        <v>405000</v>
      </c>
      <c r="F35" s="10">
        <v>415000</v>
      </c>
      <c r="G35" s="20">
        <v>415000</v>
      </c>
      <c r="H35" s="10">
        <f t="shared" si="4"/>
        <v>165100</v>
      </c>
      <c r="I35" s="6">
        <f t="shared" si="3"/>
        <v>1.6606642657062824</v>
      </c>
      <c r="J35" s="11">
        <f t="shared" si="1"/>
        <v>0</v>
      </c>
      <c r="K35" s="8">
        <f t="shared" si="2"/>
        <v>1</v>
      </c>
      <c r="L35" s="10">
        <v>405000</v>
      </c>
      <c r="M35" s="10">
        <v>405000</v>
      </c>
    </row>
    <row r="36" spans="1:13" ht="27.75" customHeight="1" x14ac:dyDescent="0.2">
      <c r="A36" s="9" t="s">
        <v>29</v>
      </c>
      <c r="B36" s="2" t="s">
        <v>28</v>
      </c>
      <c r="C36" s="2" t="s">
        <v>23</v>
      </c>
      <c r="D36" s="10">
        <v>8778731.120000001</v>
      </c>
      <c r="E36" s="10">
        <v>8121726</v>
      </c>
      <c r="F36" s="10">
        <v>8561261</v>
      </c>
      <c r="G36" s="20">
        <f>-10000+8613000</f>
        <v>8603000</v>
      </c>
      <c r="H36" s="10">
        <f t="shared" si="4"/>
        <v>-175731.12000000104</v>
      </c>
      <c r="I36" s="6">
        <f t="shared" si="3"/>
        <v>0.97998217309564883</v>
      </c>
      <c r="J36" s="11">
        <f t="shared" si="1"/>
        <v>41739</v>
      </c>
      <c r="K36" s="8">
        <f t="shared" si="2"/>
        <v>1.0048753332014992</v>
      </c>
      <c r="L36" s="10">
        <v>8523000</v>
      </c>
      <c r="M36" s="10">
        <v>8523000</v>
      </c>
    </row>
    <row r="37" spans="1:13" ht="15" customHeight="1" x14ac:dyDescent="0.2">
      <c r="A37" s="3" t="s">
        <v>27</v>
      </c>
      <c r="B37" s="4" t="s">
        <v>24</v>
      </c>
      <c r="C37" s="4" t="s">
        <v>4</v>
      </c>
      <c r="D37" s="5">
        <f>SUM(D38:D39)</f>
        <v>12502378.399999999</v>
      </c>
      <c r="E37" s="5">
        <f>SUM(E38:E39)</f>
        <v>14470451</v>
      </c>
      <c r="F37" s="5">
        <f>SUM(F38:F39)</f>
        <v>26484636.739999998</v>
      </c>
      <c r="G37" s="5">
        <f>SUM(G38:G39)</f>
        <v>14484630.91</v>
      </c>
      <c r="H37" s="5">
        <f t="shared" si="4"/>
        <v>1982252.5100000016</v>
      </c>
      <c r="I37" s="6">
        <f t="shared" si="3"/>
        <v>1.1585500331680891</v>
      </c>
      <c r="J37" s="7">
        <f t="shared" si="1"/>
        <v>-12000005.829999998</v>
      </c>
      <c r="K37" s="8">
        <f t="shared" si="2"/>
        <v>0.54690691256957003</v>
      </c>
      <c r="L37" s="5">
        <f>SUM(L38:L39)</f>
        <v>13648732.91</v>
      </c>
      <c r="M37" s="5">
        <f>SUM(M38:M39)</f>
        <v>13758427</v>
      </c>
    </row>
    <row r="38" spans="1:13" ht="15" customHeight="1" x14ac:dyDescent="0.2">
      <c r="A38" s="9" t="s">
        <v>26</v>
      </c>
      <c r="B38" s="2" t="s">
        <v>24</v>
      </c>
      <c r="C38" s="2" t="s">
        <v>3</v>
      </c>
      <c r="D38" s="10">
        <v>10588998.699999999</v>
      </c>
      <c r="E38" s="10">
        <v>12539063</v>
      </c>
      <c r="F38" s="10">
        <v>24388400</v>
      </c>
      <c r="G38" s="10">
        <v>12003609.91</v>
      </c>
      <c r="H38" s="10">
        <f t="shared" si="4"/>
        <v>1414611.2100000009</v>
      </c>
      <c r="I38" s="6">
        <f t="shared" si="3"/>
        <v>1.13359253788557</v>
      </c>
      <c r="J38" s="11">
        <f t="shared" si="1"/>
        <v>-12384790.09</v>
      </c>
      <c r="K38" s="8">
        <f t="shared" si="2"/>
        <v>0.49218521551229272</v>
      </c>
      <c r="L38" s="10">
        <v>11167711.91</v>
      </c>
      <c r="M38" s="10">
        <v>11277406</v>
      </c>
    </row>
    <row r="39" spans="1:13" ht="19.5" customHeight="1" x14ac:dyDescent="0.2">
      <c r="A39" s="9" t="s">
        <v>25</v>
      </c>
      <c r="B39" s="2" t="s">
        <v>24</v>
      </c>
      <c r="C39" s="2" t="s">
        <v>8</v>
      </c>
      <c r="D39" s="10">
        <v>1913379.7</v>
      </c>
      <c r="E39" s="10">
        <v>1931388</v>
      </c>
      <c r="F39" s="10">
        <v>2096236.74</v>
      </c>
      <c r="G39" s="10">
        <v>2481021</v>
      </c>
      <c r="H39" s="10">
        <f t="shared" si="4"/>
        <v>567641.30000000005</v>
      </c>
      <c r="I39" s="6">
        <f t="shared" si="3"/>
        <v>1.296669448306575</v>
      </c>
      <c r="J39" s="11">
        <f t="shared" si="1"/>
        <v>384784.26</v>
      </c>
      <c r="K39" s="8">
        <f t="shared" si="2"/>
        <v>1.1835595439473119</v>
      </c>
      <c r="L39" s="10">
        <v>2481021</v>
      </c>
      <c r="M39" s="10">
        <v>2481021</v>
      </c>
    </row>
    <row r="40" spans="1:13" ht="15" customHeight="1" x14ac:dyDescent="0.2">
      <c r="A40" s="3" t="s">
        <v>22</v>
      </c>
      <c r="B40" s="4" t="s">
        <v>18</v>
      </c>
      <c r="C40" s="4" t="s">
        <v>4</v>
      </c>
      <c r="D40" s="5">
        <f>SUM(D41:D43)</f>
        <v>10284822.4</v>
      </c>
      <c r="E40" s="5">
        <f>SUM(E41:E43)</f>
        <v>12241140.4</v>
      </c>
      <c r="F40" s="5">
        <f>SUM(F41:F43)</f>
        <v>8601579.4000000004</v>
      </c>
      <c r="G40" s="5">
        <f>SUM(G41:G43)</f>
        <v>11963387.4</v>
      </c>
      <c r="H40" s="5">
        <f t="shared" si="4"/>
        <v>1678565</v>
      </c>
      <c r="I40" s="6">
        <f t="shared" si="3"/>
        <v>1.1632079713889858</v>
      </c>
      <c r="J40" s="7">
        <f t="shared" si="1"/>
        <v>3361808</v>
      </c>
      <c r="K40" s="8">
        <f t="shared" si="2"/>
        <v>1.390836129467107</v>
      </c>
      <c r="L40" s="5">
        <f>SUM(L41:L43)</f>
        <v>14306431.4</v>
      </c>
      <c r="M40" s="5">
        <f>SUM(M41:M43)</f>
        <v>14491631.4</v>
      </c>
    </row>
    <row r="41" spans="1:13" ht="15" customHeight="1" x14ac:dyDescent="0.2">
      <c r="A41" s="9" t="s">
        <v>21</v>
      </c>
      <c r="B41" s="2" t="s">
        <v>18</v>
      </c>
      <c r="C41" s="2" t="s">
        <v>3</v>
      </c>
      <c r="D41" s="10">
        <v>795147.24</v>
      </c>
      <c r="E41" s="10">
        <v>795148</v>
      </c>
      <c r="F41" s="10">
        <v>934624</v>
      </c>
      <c r="G41" s="10">
        <v>1176688</v>
      </c>
      <c r="H41" s="10">
        <f t="shared" si="4"/>
        <v>381540.76</v>
      </c>
      <c r="I41" s="6">
        <f t="shared" si="3"/>
        <v>1.479836614914239</v>
      </c>
      <c r="J41" s="11">
        <f t="shared" si="1"/>
        <v>242064</v>
      </c>
      <c r="K41" s="8">
        <f t="shared" si="2"/>
        <v>1.2589961310644708</v>
      </c>
      <c r="L41" s="10">
        <v>1176688</v>
      </c>
      <c r="M41" s="10">
        <v>1176688</v>
      </c>
    </row>
    <row r="42" spans="1:13" ht="15" customHeight="1" x14ac:dyDescent="0.2">
      <c r="A42" s="9" t="s">
        <v>20</v>
      </c>
      <c r="B42" s="2" t="s">
        <v>18</v>
      </c>
      <c r="C42" s="2" t="s">
        <v>8</v>
      </c>
      <c r="D42" s="10">
        <v>8250755.1600000001</v>
      </c>
      <c r="E42" s="10">
        <v>11423992.4</v>
      </c>
      <c r="F42" s="10">
        <v>7638955.4000000004</v>
      </c>
      <c r="G42" s="10">
        <v>10757699.4</v>
      </c>
      <c r="H42" s="10">
        <f t="shared" si="4"/>
        <v>2506944.2400000002</v>
      </c>
      <c r="I42" s="6">
        <f t="shared" si="3"/>
        <v>1.3038442168486308</v>
      </c>
      <c r="J42" s="11">
        <f t="shared" si="1"/>
        <v>3118744</v>
      </c>
      <c r="K42" s="8">
        <f t="shared" si="2"/>
        <v>1.4082683870624511</v>
      </c>
      <c r="L42" s="10">
        <v>13093743.4</v>
      </c>
      <c r="M42" s="10">
        <v>13278943.4</v>
      </c>
    </row>
    <row r="43" spans="1:13" ht="19.5" customHeight="1" x14ac:dyDescent="0.2">
      <c r="A43" s="9" t="s">
        <v>19</v>
      </c>
      <c r="B43" s="2" t="s">
        <v>18</v>
      </c>
      <c r="C43" s="2" t="s">
        <v>17</v>
      </c>
      <c r="D43" s="10">
        <v>1238920</v>
      </c>
      <c r="E43" s="10">
        <v>22000</v>
      </c>
      <c r="F43" s="10">
        <v>28000</v>
      </c>
      <c r="G43" s="10">
        <v>29000</v>
      </c>
      <c r="H43" s="10">
        <f t="shared" si="4"/>
        <v>-1209920</v>
      </c>
      <c r="I43" s="6">
        <f t="shared" si="3"/>
        <v>2.340748393762309E-2</v>
      </c>
      <c r="J43" s="11">
        <f t="shared" si="1"/>
        <v>1000</v>
      </c>
      <c r="K43" s="8">
        <f t="shared" si="2"/>
        <v>1.0357142857142858</v>
      </c>
      <c r="L43" s="10">
        <v>36000</v>
      </c>
      <c r="M43" s="10">
        <v>36000</v>
      </c>
    </row>
    <row r="44" spans="1:13" ht="15" customHeight="1" x14ac:dyDescent="0.2">
      <c r="A44" s="3" t="s">
        <v>16</v>
      </c>
      <c r="B44" s="4" t="s">
        <v>13</v>
      </c>
      <c r="C44" s="4" t="s">
        <v>4</v>
      </c>
      <c r="D44" s="5">
        <f>SUM(D45:D46)</f>
        <v>15968644</v>
      </c>
      <c r="E44" s="5">
        <f>SUM(E45:E46)</f>
        <v>44521894</v>
      </c>
      <c r="F44" s="5">
        <f>SUM(F45:F46)</f>
        <v>46166795.149999999</v>
      </c>
      <c r="G44" s="5">
        <f>SUM(G45:G46)</f>
        <v>19080527</v>
      </c>
      <c r="H44" s="5">
        <f t="shared" si="4"/>
        <v>3111883</v>
      </c>
      <c r="I44" s="6">
        <f t="shared" si="3"/>
        <v>1.1948745929835995</v>
      </c>
      <c r="J44" s="7">
        <f t="shared" si="1"/>
        <v>-27086268.149999999</v>
      </c>
      <c r="K44" s="8">
        <f t="shared" si="2"/>
        <v>0.41329546350370827</v>
      </c>
      <c r="L44" s="5">
        <f>SUM(L45:L46)</f>
        <v>14617673</v>
      </c>
      <c r="M44" s="5">
        <f>SUM(M45:M46)</f>
        <v>19287200</v>
      </c>
    </row>
    <row r="45" spans="1:13" ht="15" customHeight="1" x14ac:dyDescent="0.2">
      <c r="A45" s="9" t="s">
        <v>15</v>
      </c>
      <c r="B45" s="2" t="s">
        <v>13</v>
      </c>
      <c r="C45" s="2" t="s">
        <v>3</v>
      </c>
      <c r="D45" s="10">
        <v>15701324</v>
      </c>
      <c r="E45" s="10">
        <v>15536056</v>
      </c>
      <c r="F45" s="10">
        <v>17113640</v>
      </c>
      <c r="G45" s="10">
        <v>19080527</v>
      </c>
      <c r="H45" s="10">
        <f t="shared" si="4"/>
        <v>3379203</v>
      </c>
      <c r="I45" s="6">
        <f t="shared" si="3"/>
        <v>1.2152177103026471</v>
      </c>
      <c r="J45" s="11">
        <f t="shared" si="1"/>
        <v>1966887</v>
      </c>
      <c r="K45" s="8">
        <f t="shared" si="2"/>
        <v>1.114930955658761</v>
      </c>
      <c r="L45" s="10">
        <v>14617673</v>
      </c>
      <c r="M45" s="10">
        <v>19287200</v>
      </c>
    </row>
    <row r="46" spans="1:13" ht="15" customHeight="1" x14ac:dyDescent="0.2">
      <c r="A46" s="9" t="s">
        <v>14</v>
      </c>
      <c r="B46" s="2" t="s">
        <v>13</v>
      </c>
      <c r="C46" s="2" t="s">
        <v>2</v>
      </c>
      <c r="D46" s="10">
        <v>267320</v>
      </c>
      <c r="E46" s="10">
        <v>28985838</v>
      </c>
      <c r="F46" s="10">
        <v>29053155.149999999</v>
      </c>
      <c r="G46" s="10"/>
      <c r="H46" s="10">
        <f t="shared" ref="H46:H50" si="5">G46-D46</f>
        <v>-267320</v>
      </c>
      <c r="I46" s="6">
        <f t="shared" si="3"/>
        <v>0</v>
      </c>
      <c r="J46" s="11">
        <f t="shared" si="1"/>
        <v>-29053155.149999999</v>
      </c>
      <c r="K46" s="8">
        <f t="shared" si="2"/>
        <v>0</v>
      </c>
      <c r="L46" s="10">
        <v>0</v>
      </c>
      <c r="M46" s="10">
        <v>0</v>
      </c>
    </row>
    <row r="47" spans="1:13" ht="15" customHeight="1" x14ac:dyDescent="0.2">
      <c r="A47" s="3" t="s">
        <v>11</v>
      </c>
      <c r="B47" s="4" t="s">
        <v>9</v>
      </c>
      <c r="C47" s="4" t="s">
        <v>4</v>
      </c>
      <c r="D47" s="5">
        <f>SUM(D48:D48)</f>
        <v>475109.76</v>
      </c>
      <c r="E47" s="5">
        <f>SUM(E48:E48)</f>
        <v>343780</v>
      </c>
      <c r="F47" s="5">
        <f>SUM(F48:F48)</f>
        <v>443780</v>
      </c>
      <c r="G47" s="5">
        <f>SUM(G48:G48)</f>
        <v>368543</v>
      </c>
      <c r="H47" s="5">
        <f t="shared" si="5"/>
        <v>-106566.76000000001</v>
      </c>
      <c r="I47" s="6">
        <f t="shared" si="3"/>
        <v>0.77570075596847343</v>
      </c>
      <c r="J47" s="7">
        <f t="shared" si="1"/>
        <v>-75237</v>
      </c>
      <c r="K47" s="8">
        <f t="shared" si="2"/>
        <v>0.83046329262247054</v>
      </c>
      <c r="L47" s="5">
        <f>SUM(L48:L48)</f>
        <v>328543</v>
      </c>
      <c r="M47" s="5">
        <f>SUM(M48:M48)</f>
        <v>328543</v>
      </c>
    </row>
    <row r="48" spans="1:13" ht="15" customHeight="1" x14ac:dyDescent="0.2">
      <c r="A48" s="9" t="s">
        <v>10</v>
      </c>
      <c r="B48" s="2" t="s">
        <v>9</v>
      </c>
      <c r="C48" s="2" t="s">
        <v>2</v>
      </c>
      <c r="D48" s="10">
        <v>475109.76</v>
      </c>
      <c r="E48" s="10">
        <v>343780</v>
      </c>
      <c r="F48" s="10">
        <v>443780</v>
      </c>
      <c r="G48" s="10">
        <v>368543</v>
      </c>
      <c r="H48" s="10">
        <f t="shared" si="5"/>
        <v>-106566.76000000001</v>
      </c>
      <c r="I48" s="6">
        <f t="shared" si="3"/>
        <v>0.77570075596847343</v>
      </c>
      <c r="J48" s="11">
        <f t="shared" si="1"/>
        <v>-75237</v>
      </c>
      <c r="K48" s="8">
        <f t="shared" si="2"/>
        <v>0.83046329262247054</v>
      </c>
      <c r="L48" s="10">
        <v>328543</v>
      </c>
      <c r="M48" s="10">
        <v>328543</v>
      </c>
    </row>
    <row r="49" spans="1:13" ht="32.25" customHeight="1" x14ac:dyDescent="0.2">
      <c r="A49" s="3" t="s">
        <v>7</v>
      </c>
      <c r="B49" s="4" t="s">
        <v>5</v>
      </c>
      <c r="C49" s="4" t="s">
        <v>4</v>
      </c>
      <c r="D49" s="5">
        <f>SUM(D50)</f>
        <v>1279398.46</v>
      </c>
      <c r="E49" s="5">
        <f>SUM(E50)</f>
        <v>1843940</v>
      </c>
      <c r="F49" s="5">
        <f>SUM(F50)</f>
        <v>768906.92</v>
      </c>
      <c r="G49" s="5">
        <f>SUM(G50)</f>
        <v>19500</v>
      </c>
      <c r="H49" s="5">
        <f t="shared" si="5"/>
        <v>-1259898.46</v>
      </c>
      <c r="I49" s="6">
        <f t="shared" si="3"/>
        <v>1.5241537808322828E-2</v>
      </c>
      <c r="J49" s="7">
        <f t="shared" si="1"/>
        <v>-749406.92</v>
      </c>
      <c r="K49" s="8">
        <f t="shared" si="2"/>
        <v>2.5360676946437156E-2</v>
      </c>
      <c r="L49" s="5">
        <f>SUM(L50)</f>
        <v>19500</v>
      </c>
      <c r="M49" s="5">
        <f>SUM(M50)</f>
        <v>86228</v>
      </c>
    </row>
    <row r="50" spans="1:13" ht="32.25" customHeight="1" x14ac:dyDescent="0.2">
      <c r="A50" s="9" t="s">
        <v>6</v>
      </c>
      <c r="B50" s="2" t="s">
        <v>5</v>
      </c>
      <c r="C50" s="2" t="s">
        <v>3</v>
      </c>
      <c r="D50" s="10">
        <v>1279398.46</v>
      </c>
      <c r="E50" s="10">
        <v>1843940</v>
      </c>
      <c r="F50" s="10">
        <v>768906.92</v>
      </c>
      <c r="G50" s="10">
        <v>19500</v>
      </c>
      <c r="H50" s="10">
        <f t="shared" si="5"/>
        <v>-1259898.46</v>
      </c>
      <c r="I50" s="6">
        <f t="shared" si="3"/>
        <v>1.5241537808322828E-2</v>
      </c>
      <c r="J50" s="11">
        <f t="shared" si="1"/>
        <v>-749406.92</v>
      </c>
      <c r="K50" s="8">
        <f t="shared" si="2"/>
        <v>2.5360676946437156E-2</v>
      </c>
      <c r="L50" s="10">
        <v>19500</v>
      </c>
      <c r="M50" s="10">
        <v>86228</v>
      </c>
    </row>
    <row r="51" spans="1:13" ht="28.5" customHeight="1" x14ac:dyDescent="0.2">
      <c r="A51" s="19" t="s">
        <v>0</v>
      </c>
      <c r="B51" s="19"/>
      <c r="C51" s="19"/>
      <c r="D51" s="14">
        <f>D5+D13+D15+D18+D24+D29+D31+D37+D40+D44+D47+D49</f>
        <v>289879776.86999995</v>
      </c>
      <c r="E51" s="14">
        <f>E5+E13+E15+E18+E24+E29+E31+E37+E40+E44+E47+E49</f>
        <v>318858852.38999999</v>
      </c>
      <c r="F51" s="14">
        <f>F5+F13+F15+F18+F24+F29+F31+F37+F40+F44+F47+F49</f>
        <v>416122824.70999998</v>
      </c>
      <c r="G51" s="14">
        <f>G5+G13+G15+G18+G24+G29+G31+G37+G40+G44+G47+G49</f>
        <v>431044155.99000001</v>
      </c>
      <c r="H51" s="14">
        <f>H5+H13+H15+H18+H24+H29+H31+H37+H40+H44+H47+H49</f>
        <v>141164379.12</v>
      </c>
      <c r="I51" s="6">
        <f t="shared" si="3"/>
        <v>1.4869756029352366</v>
      </c>
      <c r="J51" s="15">
        <f t="shared" si="1"/>
        <v>14921331.280000031</v>
      </c>
      <c r="K51" s="8">
        <f t="shared" si="2"/>
        <v>1.0358579976726796</v>
      </c>
      <c r="L51" s="14">
        <f>L5+L13+L15+L18+L24+L29+L31+L37+L40+L44+L47+L49</f>
        <v>677014430.7299999</v>
      </c>
      <c r="M51" s="14">
        <f>M5+M13+M15+M18+M24+M29+M31+M37+M40+M44+M47+M49</f>
        <v>369920996.57999998</v>
      </c>
    </row>
    <row r="53" spans="1:13" s="16" customFormat="1" x14ac:dyDescent="0.2">
      <c r="D53" s="16">
        <v>289879776.86999995</v>
      </c>
      <c r="E53" s="16">
        <v>318858852.38999999</v>
      </c>
      <c r="G53" s="16">
        <v>431044155.99000001</v>
      </c>
      <c r="L53" s="16">
        <v>677014430.73000002</v>
      </c>
      <c r="M53" s="16">
        <v>369920996.57999998</v>
      </c>
    </row>
    <row r="54" spans="1:13" x14ac:dyDescent="0.2">
      <c r="D54" s="16">
        <f t="shared" ref="D54:F54" si="6">D51-D53</f>
        <v>0</v>
      </c>
      <c r="E54" s="16">
        <f t="shared" si="6"/>
        <v>0</v>
      </c>
      <c r="F54" s="16">
        <f t="shared" si="6"/>
        <v>416122824.70999998</v>
      </c>
      <c r="G54" s="16">
        <f>G51-G53</f>
        <v>0</v>
      </c>
      <c r="L54" s="16">
        <f t="shared" ref="L54:M54" si="7">L51-L53</f>
        <v>0</v>
      </c>
      <c r="M54" s="16">
        <f t="shared" si="7"/>
        <v>0</v>
      </c>
    </row>
  </sheetData>
  <autoFilter ref="A4:M51" xr:uid="{00000000-0009-0000-0000-000000000000}"/>
  <mergeCells count="3">
    <mergeCell ref="A1:M1"/>
    <mergeCell ref="A2:M2"/>
    <mergeCell ref="A51:C51"/>
  </mergeCells>
  <pageMargins left="0.19685039370078741" right="0.19685039370078741" top="0.39370078740157483" bottom="7.874015748031496E-2" header="0.11811023622047245" footer="0.19685039370078741"/>
  <pageSetup paperSize="9" scale="68" fitToWidth="0" fitToHeight="0" orientation="landscape" r:id="rId1"/>
  <headerFooter>
    <oddHeader>&amp;C&amp;"Segoe UI,Обычный"&amp;P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ФСР</vt:lpstr>
      <vt:lpstr>ФСР!Заголовки_для_печати</vt:lpstr>
      <vt:lpstr>ФСР!Область_печати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dcterms:created xsi:type="dcterms:W3CDTF">2021-10-28T08:24:53Z</dcterms:created>
  <dcterms:modified xsi:type="dcterms:W3CDTF">2022-11-14T06:40:22Z</dcterms:modified>
</cp:coreProperties>
</file>