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Мои документы\ИСПОЛНЕНИЕ БЮДЖЕТА\2021\ИТОГ 2021\САЙТ\2. Материалы и аналитические данные к исполнению бюджета\"/>
    </mc:Choice>
  </mc:AlternateContent>
  <xr:revisionPtr revIDLastSave="0" documentId="13_ncr:1_{B9DB7E37-C211-411F-8E71-12C5302BC04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01" sheetId="1" r:id="rId1"/>
    <sheet name="02" sheetId="2" r:id="rId2"/>
    <sheet name="03" sheetId="3" r:id="rId3"/>
    <sheet name="04" sheetId="4" r:id="rId4"/>
    <sheet name="05" sheetId="5" r:id="rId5"/>
  </sheets>
  <definedNames>
    <definedName name="_xlnm.Print_Titles" localSheetId="0">'01'!$4:$5</definedName>
    <definedName name="_xlnm.Print_Titles" localSheetId="1">'02'!$4:$5</definedName>
    <definedName name="_xlnm.Print_Titles" localSheetId="2">'03'!$6:$7</definedName>
    <definedName name="_xlnm.Print_Titles" localSheetId="4">'05'!$6:$7</definedName>
    <definedName name="_xlnm.Print_Area" localSheetId="2">'03'!$A$1:$G$19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5" l="1"/>
  <c r="E31" i="5"/>
  <c r="D29" i="5"/>
  <c r="D31" i="5" s="1"/>
  <c r="F27" i="5"/>
  <c r="E27" i="5"/>
  <c r="D25" i="5"/>
  <c r="D27" i="5" s="1"/>
  <c r="F23" i="5"/>
  <c r="E23" i="5"/>
  <c r="D23" i="5"/>
  <c r="G21" i="5"/>
  <c r="E19" i="5"/>
  <c r="G19" i="5" s="1"/>
  <c r="D19" i="5"/>
  <c r="G18" i="5"/>
  <c r="G17" i="5"/>
  <c r="G16" i="5"/>
  <c r="F15" i="5"/>
  <c r="E15" i="5"/>
  <c r="D15" i="5"/>
  <c r="G13" i="5"/>
  <c r="F10" i="5"/>
  <c r="E10" i="5"/>
  <c r="D10" i="5"/>
  <c r="F9" i="5"/>
  <c r="E9" i="5"/>
  <c r="D9" i="5"/>
  <c r="D11" i="5" s="1"/>
  <c r="F8" i="5"/>
  <c r="E8" i="5"/>
  <c r="D8" i="5"/>
  <c r="F15" i="4"/>
  <c r="E15" i="4"/>
  <c r="D15" i="4"/>
  <c r="G13" i="4"/>
  <c r="F10" i="4"/>
  <c r="E10" i="4"/>
  <c r="D10" i="4"/>
  <c r="F9" i="4"/>
  <c r="E9" i="4"/>
  <c r="G9" i="4" s="1"/>
  <c r="D9" i="4"/>
  <c r="F8" i="4"/>
  <c r="F11" i="4" s="1"/>
  <c r="E8" i="4"/>
  <c r="E11" i="4" s="1"/>
  <c r="D8" i="4"/>
  <c r="F19" i="3"/>
  <c r="G19" i="3" s="1"/>
  <c r="E19" i="3"/>
  <c r="D19" i="3"/>
  <c r="G17" i="3"/>
  <c r="F15" i="3"/>
  <c r="G15" i="3" s="1"/>
  <c r="E15" i="3"/>
  <c r="D15" i="3"/>
  <c r="G13" i="3"/>
  <c r="F10" i="3"/>
  <c r="E10" i="3"/>
  <c r="D10" i="3"/>
  <c r="F9" i="3"/>
  <c r="F11" i="3" s="1"/>
  <c r="E9" i="3"/>
  <c r="D9" i="3"/>
  <c r="F8" i="3"/>
  <c r="E8" i="3"/>
  <c r="D8" i="3"/>
  <c r="F281" i="2"/>
  <c r="G281" i="2" s="1"/>
  <c r="E281" i="2"/>
  <c r="D281" i="2"/>
  <c r="G279" i="2"/>
  <c r="F277" i="2"/>
  <c r="E277" i="2"/>
  <c r="G277" i="2" s="1"/>
  <c r="D277" i="2"/>
  <c r="G275" i="2"/>
  <c r="F273" i="2"/>
  <c r="E273" i="2"/>
  <c r="D273" i="2"/>
  <c r="G270" i="2"/>
  <c r="F269" i="2"/>
  <c r="E269" i="2"/>
  <c r="D269" i="2"/>
  <c r="G267" i="2"/>
  <c r="F265" i="2"/>
  <c r="G265" i="2" s="1"/>
  <c r="E265" i="2"/>
  <c r="D265" i="2"/>
  <c r="G263" i="2"/>
  <c r="E261" i="2"/>
  <c r="F260" i="2"/>
  <c r="E260" i="2"/>
  <c r="D260" i="2"/>
  <c r="F259" i="2"/>
  <c r="G259" i="2" s="1"/>
  <c r="E259" i="2"/>
  <c r="D259" i="2"/>
  <c r="F258" i="2"/>
  <c r="F261" i="2" s="1"/>
  <c r="E258" i="2"/>
  <c r="D258" i="2"/>
  <c r="D261" i="2" s="1"/>
  <c r="F257" i="2"/>
  <c r="E257" i="2"/>
  <c r="D257" i="2"/>
  <c r="F252" i="2"/>
  <c r="E252" i="2"/>
  <c r="D252" i="2"/>
  <c r="F251" i="2"/>
  <c r="E251" i="2"/>
  <c r="D251" i="2"/>
  <c r="F250" i="2"/>
  <c r="E250" i="2"/>
  <c r="E253" i="2" s="1"/>
  <c r="D250" i="2"/>
  <c r="F249" i="2"/>
  <c r="E249" i="2"/>
  <c r="D249" i="2"/>
  <c r="F245" i="2"/>
  <c r="E245" i="2"/>
  <c r="D245" i="2"/>
  <c r="G243" i="2"/>
  <c r="F241" i="2"/>
  <c r="E241" i="2"/>
  <c r="D241" i="2"/>
  <c r="G239" i="2"/>
  <c r="F236" i="2"/>
  <c r="E236" i="2"/>
  <c r="D236" i="2"/>
  <c r="F235" i="2"/>
  <c r="E235" i="2"/>
  <c r="D235" i="2"/>
  <c r="F234" i="2"/>
  <c r="F237" i="2" s="1"/>
  <c r="E234" i="2"/>
  <c r="D234" i="2"/>
  <c r="D237" i="2" s="1"/>
  <c r="F233" i="2"/>
  <c r="E233" i="2"/>
  <c r="D233" i="2"/>
  <c r="G231" i="2"/>
  <c r="G230" i="2"/>
  <c r="G229" i="2"/>
  <c r="F229" i="2"/>
  <c r="E229" i="2"/>
  <c r="D229" i="2"/>
  <c r="G227" i="2"/>
  <c r="F225" i="2"/>
  <c r="E223" i="2"/>
  <c r="E225" i="2" s="1"/>
  <c r="D223" i="2"/>
  <c r="D215" i="2" s="1"/>
  <c r="F221" i="2"/>
  <c r="E221" i="2"/>
  <c r="D221" i="2"/>
  <c r="G219" i="2"/>
  <c r="F216" i="2"/>
  <c r="E216" i="2"/>
  <c r="D216" i="2"/>
  <c r="F215" i="2"/>
  <c r="F214" i="2"/>
  <c r="F217" i="2" s="1"/>
  <c r="E214" i="2"/>
  <c r="D214" i="2"/>
  <c r="F213" i="2"/>
  <c r="E213" i="2"/>
  <c r="G213" i="2" s="1"/>
  <c r="D213" i="2"/>
  <c r="G211" i="2"/>
  <c r="G210" i="2"/>
  <c r="F209" i="2"/>
  <c r="G209" i="2" s="1"/>
  <c r="E209" i="2"/>
  <c r="D209" i="2"/>
  <c r="G206" i="2"/>
  <c r="G205" i="2"/>
  <c r="F205" i="2"/>
  <c r="E205" i="2"/>
  <c r="D205" i="2"/>
  <c r="G202" i="2"/>
  <c r="F201" i="2"/>
  <c r="E201" i="2"/>
  <c r="G201" i="2" s="1"/>
  <c r="D201" i="2"/>
  <c r="G198" i="2"/>
  <c r="F197" i="2"/>
  <c r="E197" i="2"/>
  <c r="G194" i="2"/>
  <c r="D194" i="2"/>
  <c r="D197" i="2" s="1"/>
  <c r="F193" i="2"/>
  <c r="G193" i="2" s="1"/>
  <c r="E193" i="2"/>
  <c r="D193" i="2"/>
  <c r="G190" i="2"/>
  <c r="F189" i="2"/>
  <c r="E189" i="2"/>
  <c r="G189" i="2" s="1"/>
  <c r="D189" i="2"/>
  <c r="G187" i="2"/>
  <c r="F184" i="2"/>
  <c r="E184" i="2"/>
  <c r="D184" i="2"/>
  <c r="F183" i="2"/>
  <c r="E183" i="2"/>
  <c r="G183" i="2" s="1"/>
  <c r="D183" i="2"/>
  <c r="F182" i="2"/>
  <c r="F185" i="2" s="1"/>
  <c r="E182" i="2"/>
  <c r="G182" i="2" s="1"/>
  <c r="D182" i="2"/>
  <c r="D185" i="2" s="1"/>
  <c r="F181" i="2"/>
  <c r="E181" i="2"/>
  <c r="G181" i="2" s="1"/>
  <c r="D181" i="2"/>
  <c r="G179" i="2"/>
  <c r="F177" i="2"/>
  <c r="E177" i="2"/>
  <c r="D177" i="2"/>
  <c r="G175" i="2"/>
  <c r="G174" i="2"/>
  <c r="E173" i="2"/>
  <c r="D173" i="2"/>
  <c r="G171" i="2"/>
  <c r="F171" i="2"/>
  <c r="F170" i="2"/>
  <c r="F173" i="2" s="1"/>
  <c r="G173" i="2" s="1"/>
  <c r="F169" i="2"/>
  <c r="G169" i="2" s="1"/>
  <c r="E169" i="2"/>
  <c r="D169" i="2"/>
  <c r="G167" i="2"/>
  <c r="G166" i="2"/>
  <c r="F165" i="2"/>
  <c r="E165" i="2"/>
  <c r="D165" i="2"/>
  <c r="G163" i="2"/>
  <c r="G162" i="2"/>
  <c r="F161" i="2"/>
  <c r="G161" i="2" s="1"/>
  <c r="E161" i="2"/>
  <c r="D161" i="2"/>
  <c r="G159" i="2"/>
  <c r="F157" i="2"/>
  <c r="E157" i="2"/>
  <c r="G157" i="2" s="1"/>
  <c r="D157" i="2"/>
  <c r="G154" i="2"/>
  <c r="F153" i="2"/>
  <c r="E153" i="2"/>
  <c r="D153" i="2"/>
  <c r="G151" i="2"/>
  <c r="F149" i="2"/>
  <c r="E149" i="2"/>
  <c r="D149" i="2"/>
  <c r="G147" i="2"/>
  <c r="G146" i="2"/>
  <c r="F145" i="2"/>
  <c r="G145" i="2" s="1"/>
  <c r="E145" i="2"/>
  <c r="D145" i="2"/>
  <c r="G142" i="2"/>
  <c r="F141" i="2"/>
  <c r="G141" i="2" s="1"/>
  <c r="E141" i="2"/>
  <c r="D141" i="2"/>
  <c r="G138" i="2"/>
  <c r="F137" i="2"/>
  <c r="G137" i="2" s="1"/>
  <c r="E137" i="2"/>
  <c r="D137" i="2"/>
  <c r="G135" i="2"/>
  <c r="G133" i="2"/>
  <c r="F133" i="2"/>
  <c r="E133" i="2"/>
  <c r="D133" i="2"/>
  <c r="G131" i="2"/>
  <c r="G130" i="2"/>
  <c r="F129" i="2"/>
  <c r="E129" i="2"/>
  <c r="D129" i="2"/>
  <c r="G127" i="2"/>
  <c r="G126" i="2"/>
  <c r="F125" i="2"/>
  <c r="G125" i="2" s="1"/>
  <c r="E125" i="2"/>
  <c r="D125" i="2"/>
  <c r="G123" i="2"/>
  <c r="G122" i="2"/>
  <c r="F121" i="2"/>
  <c r="E121" i="2"/>
  <c r="D121" i="2"/>
  <c r="G119" i="2"/>
  <c r="G118" i="2"/>
  <c r="F117" i="2"/>
  <c r="G117" i="2" s="1"/>
  <c r="E117" i="2"/>
  <c r="D117" i="2"/>
  <c r="G115" i="2"/>
  <c r="G114" i="2"/>
  <c r="E113" i="2"/>
  <c r="F112" i="2"/>
  <c r="E112" i="2"/>
  <c r="D112" i="2"/>
  <c r="F111" i="2"/>
  <c r="G111" i="2" s="1"/>
  <c r="E111" i="2"/>
  <c r="D111" i="2"/>
  <c r="E110" i="2"/>
  <c r="D110" i="2"/>
  <c r="D113" i="2" s="1"/>
  <c r="F109" i="2"/>
  <c r="G109" i="2" s="1"/>
  <c r="E109" i="2"/>
  <c r="D109" i="2"/>
  <c r="G107" i="2"/>
  <c r="F105" i="2"/>
  <c r="G105" i="2" s="1"/>
  <c r="E105" i="2"/>
  <c r="D105" i="2"/>
  <c r="F101" i="2"/>
  <c r="G101" i="2" s="1"/>
  <c r="E101" i="2"/>
  <c r="D101" i="2"/>
  <c r="G100" i="2"/>
  <c r="G99" i="2"/>
  <c r="G98" i="2"/>
  <c r="F97" i="2"/>
  <c r="E97" i="2"/>
  <c r="D97" i="2"/>
  <c r="G95" i="2"/>
  <c r="F93" i="2"/>
  <c r="E93" i="2"/>
  <c r="D93" i="2"/>
  <c r="G91" i="2"/>
  <c r="F89" i="2"/>
  <c r="E89" i="2"/>
  <c r="D89" i="2"/>
  <c r="G87" i="2"/>
  <c r="F85" i="2"/>
  <c r="G85" i="2" s="1"/>
  <c r="E85" i="2"/>
  <c r="D85" i="2"/>
  <c r="G83" i="2"/>
  <c r="F81" i="2"/>
  <c r="E81" i="2"/>
  <c r="D81" i="2"/>
  <c r="G79" i="2"/>
  <c r="F77" i="2"/>
  <c r="E77" i="2"/>
  <c r="D77" i="2"/>
  <c r="G75" i="2"/>
  <c r="F73" i="2"/>
  <c r="E73" i="2"/>
  <c r="D73" i="2"/>
  <c r="G71" i="2"/>
  <c r="G70" i="2"/>
  <c r="E69" i="2"/>
  <c r="F68" i="2"/>
  <c r="E68" i="2"/>
  <c r="D68" i="2"/>
  <c r="F67" i="2"/>
  <c r="G67" i="2" s="1"/>
  <c r="E67" i="2"/>
  <c r="D67" i="2"/>
  <c r="F66" i="2"/>
  <c r="F69" i="2" s="1"/>
  <c r="E66" i="2"/>
  <c r="D66" i="2"/>
  <c r="D69" i="2" s="1"/>
  <c r="F65" i="2"/>
  <c r="E63" i="2"/>
  <c r="E55" i="2" s="1"/>
  <c r="D63" i="2"/>
  <c r="E62" i="2"/>
  <c r="G62" i="2" s="1"/>
  <c r="D62" i="2"/>
  <c r="D54" i="2" s="1"/>
  <c r="D57" i="2" s="1"/>
  <c r="F61" i="2"/>
  <c r="G61" i="2" s="1"/>
  <c r="E61" i="2"/>
  <c r="D61" i="2"/>
  <c r="G59" i="2"/>
  <c r="F56" i="2"/>
  <c r="E56" i="2"/>
  <c r="D56" i="2"/>
  <c r="F55" i="2"/>
  <c r="D55" i="2"/>
  <c r="F54" i="2"/>
  <c r="E54" i="2"/>
  <c r="E53" i="2"/>
  <c r="G53" i="2" s="1"/>
  <c r="D53" i="2"/>
  <c r="G51" i="2"/>
  <c r="F49" i="2"/>
  <c r="E49" i="2"/>
  <c r="D49" i="2"/>
  <c r="G47" i="2"/>
  <c r="F45" i="2"/>
  <c r="E45" i="2"/>
  <c r="D45" i="2"/>
  <c r="G43" i="2"/>
  <c r="F41" i="2"/>
  <c r="G41" i="2" s="1"/>
  <c r="E41" i="2"/>
  <c r="D41" i="2"/>
  <c r="G39" i="2"/>
  <c r="F37" i="2"/>
  <c r="E37" i="2"/>
  <c r="D37" i="2"/>
  <c r="G35" i="2"/>
  <c r="F33" i="2"/>
  <c r="E33" i="2"/>
  <c r="D33" i="2"/>
  <c r="G30" i="2"/>
  <c r="F29" i="2"/>
  <c r="E29" i="2"/>
  <c r="D29" i="2"/>
  <c r="G26" i="2"/>
  <c r="F25" i="2"/>
  <c r="G25" i="2" s="1"/>
  <c r="E25" i="2"/>
  <c r="D25" i="2"/>
  <c r="G22" i="2"/>
  <c r="F21" i="2"/>
  <c r="E21" i="2"/>
  <c r="D21" i="2"/>
  <c r="G18" i="2"/>
  <c r="F17" i="2"/>
  <c r="E17" i="2"/>
  <c r="G15" i="2"/>
  <c r="D15" i="2"/>
  <c r="D17" i="2" s="1"/>
  <c r="F13" i="2"/>
  <c r="G13" i="2" s="1"/>
  <c r="E13" i="2"/>
  <c r="D13" i="2"/>
  <c r="G11" i="2"/>
  <c r="E9" i="2"/>
  <c r="F8" i="2"/>
  <c r="E8" i="2"/>
  <c r="E284" i="2" s="1"/>
  <c r="D8" i="2"/>
  <c r="D284" i="2" s="1"/>
  <c r="F7" i="2"/>
  <c r="E7" i="2"/>
  <c r="D7" i="2"/>
  <c r="F6" i="2"/>
  <c r="G6" i="2" s="1"/>
  <c r="E6" i="2"/>
  <c r="D6" i="2"/>
  <c r="G11" i="4" l="1"/>
  <c r="D283" i="2"/>
  <c r="E57" i="2"/>
  <c r="E282" i="2"/>
  <c r="G17" i="2"/>
  <c r="G63" i="2"/>
  <c r="G73" i="2"/>
  <c r="G81" i="2"/>
  <c r="G153" i="2"/>
  <c r="E185" i="2"/>
  <c r="G185" i="2" s="1"/>
  <c r="G233" i="2"/>
  <c r="G273" i="2"/>
  <c r="F284" i="2"/>
  <c r="G29" i="2"/>
  <c r="G33" i="2"/>
  <c r="G37" i="2"/>
  <c r="D65" i="2"/>
  <c r="G69" i="2"/>
  <c r="G89" i="2"/>
  <c r="G93" i="2"/>
  <c r="G97" i="2"/>
  <c r="G129" i="2"/>
  <c r="D217" i="2"/>
  <c r="E215" i="2"/>
  <c r="E283" i="2" s="1"/>
  <c r="D225" i="2"/>
  <c r="D253" i="2"/>
  <c r="G261" i="2"/>
  <c r="D11" i="4"/>
  <c r="E11" i="5"/>
  <c r="D282" i="2"/>
  <c r="D285" i="2" s="1"/>
  <c r="G55" i="2"/>
  <c r="F57" i="2"/>
  <c r="G21" i="2"/>
  <c r="G54" i="2"/>
  <c r="G77" i="2"/>
  <c r="G149" i="2"/>
  <c r="F253" i="2"/>
  <c r="G269" i="2"/>
  <c r="G27" i="5"/>
  <c r="F283" i="2"/>
  <c r="G7" i="2"/>
  <c r="D9" i="2"/>
  <c r="G45" i="2"/>
  <c r="G49" i="2"/>
  <c r="G66" i="2"/>
  <c r="G121" i="2"/>
  <c r="G165" i="2"/>
  <c r="G177" i="2"/>
  <c r="G197" i="2"/>
  <c r="E217" i="2"/>
  <c r="G215" i="2"/>
  <c r="G221" i="2"/>
  <c r="E237" i="2"/>
  <c r="G237" i="2" s="1"/>
  <c r="G235" i="2"/>
  <c r="G241" i="2"/>
  <c r="G245" i="2"/>
  <c r="G258" i="2"/>
  <c r="D11" i="3"/>
  <c r="E11" i="3"/>
  <c r="G15" i="4"/>
  <c r="F11" i="5"/>
  <c r="G11" i="5" s="1"/>
  <c r="G9" i="5"/>
  <c r="G15" i="5"/>
  <c r="G23" i="5"/>
  <c r="G11" i="3"/>
  <c r="G9" i="3"/>
  <c r="G217" i="2"/>
  <c r="G57" i="2"/>
  <c r="F9" i="2"/>
  <c r="G9" i="2" s="1"/>
  <c r="E65" i="2"/>
  <c r="G65" i="2" s="1"/>
  <c r="F110" i="2"/>
  <c r="F282" i="2" s="1"/>
  <c r="G170" i="2"/>
  <c r="G283" i="2" l="1"/>
  <c r="E285" i="2"/>
  <c r="F285" i="2"/>
  <c r="G285" i="2" s="1"/>
  <c r="G282" i="2"/>
  <c r="G110" i="2"/>
  <c r="F113" i="2"/>
  <c r="G113" i="2" s="1"/>
  <c r="J17" i="1" l="1"/>
  <c r="I17" i="1"/>
  <c r="H17" i="1"/>
  <c r="G17" i="1"/>
  <c r="F17" i="1"/>
  <c r="E17" i="1"/>
  <c r="D17" i="1"/>
  <c r="I13" i="1"/>
  <c r="H13" i="1"/>
  <c r="G13" i="1"/>
  <c r="F13" i="1"/>
  <c r="E13" i="1"/>
  <c r="D13" i="1"/>
  <c r="J8" i="1"/>
  <c r="I8" i="1"/>
  <c r="H8" i="1"/>
  <c r="G8" i="1"/>
  <c r="F8" i="1"/>
  <c r="E8" i="1"/>
  <c r="D8" i="1"/>
  <c r="J7" i="1"/>
  <c r="I7" i="1"/>
  <c r="H7" i="1"/>
  <c r="G7" i="1"/>
  <c r="F7" i="1"/>
  <c r="E7" i="1"/>
  <c r="D7" i="1"/>
  <c r="J6" i="1"/>
  <c r="I6" i="1"/>
  <c r="I9" i="1" s="1"/>
  <c r="H6" i="1"/>
  <c r="G6" i="1"/>
  <c r="F6" i="1"/>
  <c r="E6" i="1"/>
  <c r="E9" i="1" s="1"/>
  <c r="D6" i="1"/>
  <c r="F9" i="1" l="1"/>
  <c r="H9" i="1"/>
  <c r="J9" i="1" s="1"/>
  <c r="G9" i="1"/>
  <c r="D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9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Баня</t>
        </r>
      </text>
    </comment>
    <comment ref="D107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70т.р-ПСД на теплосети
30т.р.-изоляция теплотрасс
185т.р.-ПСД  по реконструкции водопроводной сети по ул.Куйбышева</t>
        </r>
      </text>
    </comment>
    <comment ref="E107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70т.р-ПСД на теплосети
30т.р.-изоляция теплотрасс
185т.р.-ПСД  по реконструкции водопроводной сети по ул.Куйбышева</t>
        </r>
      </text>
    </comment>
    <comment ref="D243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45т.р.-за администрацией,
60т.р.-за триумфом</t>
        </r>
      </text>
    </comment>
    <comment ref="E243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45т.р.-за администрацией,
60т.р.-за триумфом</t>
        </r>
      </text>
    </comment>
    <comment ref="A278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разметка, знаки, ПОДД</t>
        </r>
      </text>
    </comment>
  </commentList>
</comments>
</file>

<file path=xl/sharedStrings.xml><?xml version="1.0" encoding="utf-8"?>
<sst xmlns="http://schemas.openxmlformats.org/spreadsheetml/2006/main" count="557" uniqueCount="134">
  <si>
    <t>руб.</t>
  </si>
  <si>
    <t>Наименование мероприятий</t>
  </si>
  <si>
    <t>Ответственный исполнитель, соисполнитель</t>
  </si>
  <si>
    <t>Источник финансирования</t>
  </si>
  <si>
    <t xml:space="preserve">Объем средств на реализацию программы </t>
  </si>
  <si>
    <t>Факт за 2018год</t>
  </si>
  <si>
    <t>Факт за    2019 год</t>
  </si>
  <si>
    <t xml:space="preserve">Факт за 2020 год </t>
  </si>
  <si>
    <t>План на 2021 год</t>
  </si>
  <si>
    <t>План с изменениями 2021 год</t>
  </si>
  <si>
    <t>Факт на 01.01.2022 год</t>
  </si>
  <si>
    <t>% исполнения к уточненному плану</t>
  </si>
  <si>
    <t>Муниципальная программа  "Формирование современной городской среды города Фокино" на 2018-2024годы</t>
  </si>
  <si>
    <t>Администрация города Фокино</t>
  </si>
  <si>
    <t>областной бюджет</t>
  </si>
  <si>
    <t>местные бюджеты</t>
  </si>
  <si>
    <t>внебюджетные источники</t>
  </si>
  <si>
    <t>Итого по мероприятию:</t>
  </si>
  <si>
    <t>Благоустройство дворовых территорий согласно адресному перечню дворовых территорий</t>
  </si>
  <si>
    <t>Благоустройство наиболее посещаемых общественных территорий согласно адресному перечню общественных территорий</t>
  </si>
  <si>
    <t>План на       2021 год</t>
  </si>
  <si>
    <t>План на 2021год с изменениями</t>
  </si>
  <si>
    <t>Факт на 01.01.2022г</t>
  </si>
  <si>
    <t>Подпрограмма "Выполнение функций администрации города Фокино, реализация переданных полномочий" (2021-2023годы)</t>
  </si>
  <si>
    <t>Итого по подпрограмме:</t>
  </si>
  <si>
    <t>Обеспечение деятельности главы исполнительно-распорядительного органа муниципального образования</t>
  </si>
  <si>
    <t>Итого по  мероприятию:</t>
  </si>
  <si>
    <t>Руководство и управление в сфере установленных функций органов местного самоуправления</t>
  </si>
  <si>
    <t>Обеспечение деятельности  по профилактике безнадзорности и правонарушений несовершеннолетних,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</si>
  <si>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Организация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</t>
  </si>
  <si>
    <t>Организация и осуществление деятельности в сфере охраны труда и уведомительной рекомендации территориальных соглашений и коллективных договоров</t>
  </si>
  <si>
    <t>Осуществление первичного воинского учета на территориях, где отсутствуют военные комиссариаты</t>
  </si>
  <si>
    <t>Информирование населения о деятельности муниципальных органов власти и социально-экономическом развитии города через муниципальную газету "Фокинский вестник"                                       (Субсидии бюджетным учреждениям на финансовое обеспечение муниципального задания на оказание муниципальных услуг (выполнение работ))</t>
  </si>
  <si>
    <t>Администрация города Фокино, МБУ "Редакция газеты "Фокинский вестник"</t>
  </si>
  <si>
    <t>Повышение качества и доступности предоставления государственных и муниципальных  услуг (Субсидии бюджетным учреждениям на финансовое обеспечение муниципального задания на оказание муниципальных услуг (выполнение работ))</t>
  </si>
  <si>
    <t>Администрация города Фокино, МБУ МФЦ ПГиМУ "Мои документы" г.Фокино</t>
  </si>
  <si>
    <t>Обеспечение деятельности в сфере установленных функций (материально-техническое и финансовое обеспечение деятельности  единой дежурно-диспетчерской службы города Фокино)</t>
  </si>
  <si>
    <t>Администрация города Фокино, МКУ «Единая дежурно-диспетчерская служба города Фокино»</t>
  </si>
  <si>
    <t>Мероприятия по землеустройству и землепользованию</t>
  </si>
  <si>
    <t>Координация социально-экономического развития , оценка эффективности деятельности органов местного самоуправления (Проведение Всероссийской переписи населения 2020 года)</t>
  </si>
  <si>
    <t>Подпрограмма «Дорожное хозяйство» (2021-2023годы)</t>
  </si>
  <si>
    <t>Обеспечение сохранности автомобильных дорог местного значения и условий безопасности движения по ним</t>
  </si>
  <si>
    <t>Развитие и модернизация сети автомобильных дорог общего пользования  местного значения (Капитальный ремонт автомобильной дороги по ул.Крупской, ремонт автомобильной дороги от АЗС до Диспансера (в районе АЗС))</t>
  </si>
  <si>
    <t>Подпрограмма «Реализация мероприятий в области жилищно-коммунального хозяйства и благоустройства» (2021-2023годы)</t>
  </si>
  <si>
    <t xml:space="preserve">Капитальные вложения в объекты государственной (муниципальной) собственности (реконструкция водопроводной сети по ул.Куйбышева, ул.Кирова в г.Фокино Брянской области) </t>
  </si>
  <si>
    <t>Обеспечение мероприятий по уличному освещению и содержанию наружных сетей электроснабжения</t>
  </si>
  <si>
    <t>Обеспечение мероприятий по капитальному ремонту муниципального имущества в многоквартирных домах</t>
  </si>
  <si>
    <t>Обеспечение мероприятий по организации и содержанию мест захоронения</t>
  </si>
  <si>
    <t>Обеспечение мероприятий по содержанию муниципального жилья</t>
  </si>
  <si>
    <t xml:space="preserve"> Мероприятия в области коммунального хозяйства (Субсидии юр.лицам (кроме некоммерческих организаций), индивидуальным предпринимателям для осуществления для обеспечения населения бытовыми услугами)</t>
  </si>
  <si>
    <t>Администрация города Фокино, МУП «МКФ»</t>
  </si>
  <si>
    <t xml:space="preserve">Обеспечение мероприятий  в области благоустройства </t>
  </si>
  <si>
    <t>Реализация инициативных проектов (Благоустройство дорожки к МАУ УСЦ "Триумф")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</si>
  <si>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области, в рамках проекта "Решаем вместе" (Благоустройство площади Ленина в г.Фокино Брянской области)</t>
  </si>
  <si>
    <t>Реализация мероприятий по энергосбережению и энергоэффективности в г.Фокино</t>
  </si>
  <si>
    <t>Подпрограмма "Реализация исполнительных и управленческих функций в области образования, культуры, физической культуры и спорта, координация деятельности муниципальных бюджетных учреждений городского округа город Фокино Брянской области" (2021-2023годы)</t>
  </si>
  <si>
    <t>Администрация города Фокино, МКУ «Управление социально-культурной сферы города Фокино»</t>
  </si>
  <si>
    <t>Субсидии бюджетным учреждениям на финансовое обеспечение выполнения муниципального задания на осуществление мероприятий за счет субсидии  на иные цели (Создание цифровой образовательной среды в общеобразовательных организациях и профессиональных образовательных организациях Брянской области (МБОУ ФСОШ №2))</t>
  </si>
  <si>
    <t>Дошкольные образовательные учреждения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организациях)</t>
  </si>
  <si>
    <t>Субсидии бюджетным учреждениям на финансовое обеспечение выполнения муниципального задания на осуществление мероприятий за счет субсидии  на иные цели (Организация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организациях)</t>
  </si>
  <si>
    <t>Общебразовательные организации (Финансовое обеспечение государственных гарантий реализации прав на получение общедоступного и бесплатного начального общего,основного общего, среднего общего образования в образовательных организациях)</t>
  </si>
  <si>
    <t>Организации дополнительного образования</t>
  </si>
  <si>
    <t>Повышение доступности и качества предоставления дошкольного образования детей (Компенсация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образования)</t>
  </si>
  <si>
    <t>Субсидии бюджетным учреждениям на финансовое обеспечение выполнения муниципального задания на осуществление мероприятий за счет субсидии  на иные цели (Ежемесячное денежное вознаграждение за классное руководство педагогическим работникам муниципальных общеобразовательных организаций)</t>
  </si>
  <si>
    <t>Субсидии бюджетным учреждениям на финансовое обеспечение выполнения муниципального задания на осуществление мероприятий за счет субсидии  на иные цели (Проведение оздоровительной кампании детей и молодежи)</t>
  </si>
  <si>
    <t>Мероприятия по социальной поддержке отдельных категорий граждан (организация питания обучающихся на дому)</t>
  </si>
  <si>
    <t>Реализация мер государственной поддержки работников образования (предоставление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области)</t>
  </si>
  <si>
    <t>Реализация  политики в сфере образования на территории города Фокино (расходы на выплаты персоналу государственных (муниципальных) органов)</t>
  </si>
  <si>
    <t xml:space="preserve">Субсидии бюджетным учреждениям на финансовое обеспечение выполнения муниципального задания на осуществление мероприятий за счет субсидии  на иные цели (Приобретение музыкальных инструментов для МБУ ДО "ДШИ г.Фокино") </t>
  </si>
  <si>
    <t xml:space="preserve">Субсидии бюджетным учреждениям на финансовое обеспечение выполнения муниципального задания на осуществление мероприятий за счет субсидии  на иные цели (Капитальный ремонт кровли в образовательных учреждениях)  </t>
  </si>
  <si>
    <t>Субсидии бюджетным учреждениям на финансовое обеспечение выполнения муниципального задания на осуществление мероприятий за счет субсидии  на иные цели (Замена оконных блоков в образовательных учреждениях)</t>
  </si>
  <si>
    <t>Субсидии бюджетным учреждениям на финансовое обеспечение выполнения муниципального задания на осуществление мероприятий за счет субсидии  на иные цели (Модернизация школьных столовых)</t>
  </si>
  <si>
    <t>Мероприятия по развитию образования</t>
  </si>
  <si>
    <t>Подпрограмма «Реализация мероприятий социальной политики» (2021-2023годы)</t>
  </si>
  <si>
    <t>Социальная защита населения, осуществление мер по улучшению положения отдельных категорий граждан (доплаты к пенсиям государственных служащих субъектов РФ и муниципальных служащих)</t>
  </si>
  <si>
    <t>Обеспечение сохранности жилых помещений, закрепленных за детьми - сиротами и детьми, оставшимися без попечения родителей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</si>
  <si>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врспитание в свою семью ребенка, оставшегося без попечения родителей (Организация и осуществление деятельности по опеке и попечительству)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</si>
  <si>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врспитание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опекуна)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</si>
  <si>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</si>
  <si>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Социальная поддержка многодетных семей, реализация мероприятий, направленных на повышение социального статуса семьи и укрепление семейных ценностей (выплата единовременного пособия при всех формах устройства детей, лишенных родительского попечения, в семью)</t>
  </si>
  <si>
    <t xml:space="preserve">Осуществление государственной поддержки молодых семей в улучшении жилищных условий (мероприятия по обеспечению жильем молодых семей) </t>
  </si>
  <si>
    <t>Подпрограмма «Осуществление мероприятий в области культуры» (2021-2023годы)</t>
  </si>
  <si>
    <t xml:space="preserve">Субсидии автономным учреждениям на возмещение нормативных затрат, связанных с оказанием ими муниципальных услуг, выполнением работ </t>
  </si>
  <si>
    <t>Администрация города Фокино, МАУК "Культурно-досуговый центр" г.Фокино</t>
  </si>
  <si>
    <t>Субсидии автономным учреждениям на финансовое обеспечение выполнения муниципального задания на осуществление мероприятий за счет субсидии  на иные цели (Ремонт системы водоснабжения, фасада здания  МАУК "Культурно-досуговый центр")</t>
  </si>
  <si>
    <t xml:space="preserve">Субсидии бюджетным учреждениям на финансовое обеспечение муниципального задания на оказание муниципальных услуг, выполнение работ </t>
  </si>
  <si>
    <t>Администрация города Фокино, МБУ "Библиотека г.Фокино"</t>
  </si>
  <si>
    <t>Субсидии автономным учреждениям на финансовое обеспечение выполнения муниципального задания на осуществление мероприятий за счет субсидии  на иные цели (Комплектование книжных фондов)</t>
  </si>
  <si>
    <t>Подпрограмма «Физическая культура и спорт» (2021-2023годы)</t>
  </si>
  <si>
    <t xml:space="preserve">Популяризация массового  спорта (субсидии автономным учреждениям на возмещение нормативных затрат, связанных с оказанием ими муниципальных услуг, выполнением работ) </t>
  </si>
  <si>
    <t>Администрация г.Фокино, МАУ УСЦ "Триумф"</t>
  </si>
  <si>
    <t>Подпрограмма «Повышение качества водоснабжения в городе Фокино» (2020-2024годы)</t>
  </si>
  <si>
    <t>федеральный и областной бюджет</t>
  </si>
  <si>
    <t>Строительство артезианской скважины по ул.Мира в г.Фокино Брянской области</t>
  </si>
  <si>
    <t>Подпрограмма «Профилактика правонарушений на территории города Фокино» (2021-2023годы)</t>
  </si>
  <si>
    <t>Укрепление общественного порядка и общественной безопасности (устройство видеонаблюдения в общественных местах)</t>
  </si>
  <si>
    <t>Субсидии бюджетным учреждениям на финансовое обеспечение выполнения муниципального задания на осуществление мероприятий за счет субсидии  на иные цели (Мероприятия по комплексной безопасности муниципальных учреждений)</t>
  </si>
  <si>
    <t>Субсидии бюджетным учреждениям на финансовое обеспечение выполнения муниципального задания на осуществление мероприятий за счет субсидии  на иные цели (Организация временного трудоустройства несовершеннолетних граждан в возрасте от 14 до 18 лет, в целях профилактики безнадзорности и правонарушений несовершеннолетних)</t>
  </si>
  <si>
    <t>Мероприятия по профилактике наркомании</t>
  </si>
  <si>
    <t>Мероприятия по повышению безопасности дорожного движения (устройство разметки на дорогах, приобретение дорожных знаков, разработка ПОДД)</t>
  </si>
  <si>
    <t>ИТОГО по муниципальной программе</t>
  </si>
  <si>
    <t>Итого по МП:</t>
  </si>
  <si>
    <t xml:space="preserve">                                                                                            Организация и проведение городских спортивно-массовых и оздоровительных мероприятий</t>
  </si>
  <si>
    <t xml:space="preserve">Оснащение объектов спортивной инфраструктуры спортивно-технологическим оборудованием в рамках регионального проекта "Спорт - норма жизни (субсидии автономным учреждениям на возмещение нормативных затрат, связанных с оказанием ими муниципальных услуг, выполнением работ) </t>
  </si>
  <si>
    <t>Отчет об исполнении мероприятий муниципальной программы  "Формирование современной городской среды города Фокино"   на 2018-2024годы</t>
  </si>
  <si>
    <t>План на 2021год</t>
  </si>
  <si>
    <t>План 2021г. с изменениями</t>
  </si>
  <si>
    <t>Факт на 01.01.2022г.</t>
  </si>
  <si>
    <t>Обеспечение финансовой устойчивости бюджетной системы путем проведения сбалансированной финансовой политики</t>
  </si>
  <si>
    <t>Финансовое управление администрации города Фокино</t>
  </si>
  <si>
    <t>Итого по основному мероприятию:</t>
  </si>
  <si>
    <t xml:space="preserve">Обслуживание муниципального долга </t>
  </si>
  <si>
    <t>Переселение граждан из аварийного жилищного фонда на территории городского округа город Фокино Брянской области (2019 - 2024 годы)</t>
  </si>
  <si>
    <t>Мероприятия по переселению граждан из аварийного жилищного фонда</t>
  </si>
  <si>
    <t>Отчет об исполнении мероприятий муниципальной программы
 "Переселение граждан из аварийного жилищного фонда на территории городского округа город Фокино Брянской области (2019 - 2024 годы)"</t>
  </si>
  <si>
    <t>Отчет об исполнении мероприятий  муниципальной программы
 "Управление муниципальными финансами городского округа город Фокино Брянской области (2021-2023 годы)"</t>
  </si>
  <si>
    <t>Отчет об исполнении мероприятий муниципальной программы
 "Реализация полномочий исполнительного органа власти городского округа город Фокино Брянской области"(2021-2023годы)</t>
  </si>
  <si>
    <t>Субсидии бюджетным учреждениям на финансовое обеспечение выполнения муниципального задания на осуществление мероприятий за счет субсидии  на иные цели (Приведение в соответствии с брендбуком "Точка роста" помещений муниципальных общеобразовательных организаций (МБОУ СОШ №3 г.Фокино))</t>
  </si>
  <si>
    <t>Объем средств на реализацию программы</t>
  </si>
  <si>
    <t>План на 2021 год с изменениями</t>
  </si>
  <si>
    <t xml:space="preserve">Обеспечение эффективного управления и распоряжения муниципальным  имуществом городского округа  (в том числе земельными участками), рационального его использования, распоряжения </t>
  </si>
  <si>
    <t>Комитет по управлению муниципальным имуществом г.Фокино</t>
  </si>
  <si>
    <t>Материально-техническое и финансовое обеспечение деятельности учебно-методических кабинетов, централизованной бухгалтерии, групп хозяйственного обслуживания</t>
  </si>
  <si>
    <t>Муниципальное казенное учреждение «Управление социально-культурной сферы города Фокино»</t>
  </si>
  <si>
    <t xml:space="preserve">Мероприятия по землеустройству и землепользованию 
</t>
  </si>
  <si>
    <t>Обеспечение мероприятий по повышению энергетической эффективности и обеспечению энергосбережения</t>
  </si>
  <si>
    <t>Обеспечение мероприятий по развитию физической культуры и спорта</t>
  </si>
  <si>
    <t>Отчет об исполнении мероприятий муниципальной программы муниципальной программы
 "Управление муниципальной собственностью городского округа город Фокино Брянской области" (2021-2023 годы)</t>
  </si>
  <si>
    <t>рублей</t>
  </si>
  <si>
    <t xml:space="preserve">МП«Реализация полномочий исполнительного органа власти городского округа город Фокино Брянской области  (2021-2023годы)» утверждена постановлением администрации от 10.11.2020г. №533-П, в редакции Постановления от 08.12.2020г. №629-П, от 11.05.2021г. №247-П, от 16.06.2021г. №331-П, от 25.08.2021 №471-П, от 29.10.2021г. №620-П, от 30.11.2021г. №693-П
</t>
  </si>
  <si>
    <t xml:space="preserve">МП "Управление муниципальной собственностью городского округа город Фокино Брянской области"  (2021-2023 годы) утверждена постановлением администрации от 10.11.2020г №535-П, в редакции Постановлеия от 25.08.2021г. №473-П, от 29.10.2021г №622-П, от 30.11.2021г. №695-П
</t>
  </si>
  <si>
    <t>МП«Формирование современной городской среды города Фокино» на 2018-2022годы утвердена Постановлением администрации от 07.11.2017г  №863-П  (в редакции постановления от 26.03.18 №176-П, от 27.06.18 №423-П, от 21.08.18 №518-П, от 06.11.18 № 674-П, от 27.03.2019 №213-П, от 21.05.2019 №325-П, от 01.07.2019 №418-П), от 12.11.2019 №729-П, от 05.12.2019г. №782 - П, от 03.03.2020 №103-П), от 28.09.2020 №476-П, от 10.11.2020 №532-П, 25.11.2020 №601-П, от 08.12.2020 №630-П, от 23.12.2020 №671-П, от 31.03.2021 №187-П), от 08.11.2021 №634-П</t>
  </si>
  <si>
    <t xml:space="preserve">МП "Управление муниципальными финансами городского округа город Фокино Брянской области (2021-2023годы)" утверждена постановлением администрации от 10.11.2020 №534-П, в редакции Постановлеия от от 11.05.2021г. № 248-П, от 25.08.2021г. №472-П, от 30.11.2021 №695-П
</t>
  </si>
  <si>
    <t>МП "Переселение граждан из аварийного жилищного фонда на территории городского округа город Фокино Брянской области (2019 - 2024 годы)" утверждена постановлением администрации от 18.02.2019г № 111-П, в редакции Постановлеия от 06.12.2019г №784-П, от 27.05.2020 №231-П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</si>
</sst>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3" borderId="0" xfId="0" applyFont="1" applyFill="1"/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164" fontId="1" fillId="0" borderId="0" xfId="0" applyNumberFormat="1" applyFont="1"/>
    <xf numFmtId="0" fontId="1" fillId="0" borderId="0" xfId="0" applyFont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164" fontId="1" fillId="0" borderId="0" xfId="0" applyNumberFormat="1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4" fontId="1" fillId="2" borderId="2" xfId="0" applyNumberFormat="1" applyFont="1" applyFill="1" applyBorder="1" applyAlignment="1">
      <alignment horizontal="left" vertical="top"/>
    </xf>
    <xf numFmtId="4" fontId="2" fillId="2" borderId="2" xfId="0" applyNumberFormat="1" applyFont="1" applyFill="1" applyBorder="1" applyAlignment="1">
      <alignment horizontal="left" vertical="top"/>
    </xf>
    <xf numFmtId="4" fontId="1" fillId="2" borderId="9" xfId="0" applyNumberFormat="1" applyFont="1" applyFill="1" applyBorder="1" applyAlignment="1">
      <alignment horizontal="left" vertical="top" wrapText="1"/>
    </xf>
    <xf numFmtId="4" fontId="1" fillId="2" borderId="10" xfId="0" applyNumberFormat="1" applyFont="1" applyFill="1" applyBorder="1" applyAlignment="1">
      <alignment horizontal="left" vertical="top" wrapText="1"/>
    </xf>
    <xf numFmtId="4" fontId="1" fillId="2" borderId="3" xfId="0" applyNumberFormat="1" applyFont="1" applyFill="1" applyBorder="1" applyAlignment="1">
      <alignment horizontal="left" vertical="top"/>
    </xf>
    <xf numFmtId="4" fontId="2" fillId="2" borderId="3" xfId="0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4" fontId="1" fillId="2" borderId="11" xfId="0" applyNumberFormat="1" applyFont="1" applyFill="1" applyBorder="1" applyAlignment="1">
      <alignment horizontal="left" vertical="top" wrapText="1"/>
    </xf>
    <xf numFmtId="4" fontId="1" fillId="2" borderId="12" xfId="0" applyNumberFormat="1" applyFont="1" applyFill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4" fontId="2" fillId="2" borderId="6" xfId="0" applyNumberFormat="1" applyFont="1" applyFill="1" applyBorder="1" applyAlignment="1">
      <alignment horizontal="left" vertical="top"/>
    </xf>
    <xf numFmtId="4" fontId="2" fillId="2" borderId="13" xfId="0" applyNumberFormat="1" applyFont="1" applyFill="1" applyBorder="1" applyAlignment="1">
      <alignment horizontal="left" vertical="top"/>
    </xf>
    <xf numFmtId="4" fontId="1" fillId="2" borderId="8" xfId="0" applyNumberFormat="1" applyFont="1" applyFill="1" applyBorder="1" applyAlignment="1">
      <alignment horizontal="left" vertical="top"/>
    </xf>
    <xf numFmtId="4" fontId="1" fillId="2" borderId="6" xfId="0" applyNumberFormat="1" applyFont="1" applyFill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8" fillId="0" borderId="0" xfId="0" applyFont="1"/>
    <xf numFmtId="164" fontId="1" fillId="0" borderId="0" xfId="0" applyNumberFormat="1" applyFont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64" fontId="1" fillId="0" borderId="2" xfId="0" applyNumberFormat="1" applyFont="1" applyBorder="1" applyAlignment="1">
      <alignment horizontal="left" vertical="top"/>
    </xf>
    <xf numFmtId="4" fontId="1" fillId="0" borderId="2" xfId="0" applyNumberFormat="1" applyFont="1" applyBorder="1" applyAlignment="1">
      <alignment horizontal="left" vertical="top"/>
    </xf>
    <xf numFmtId="164" fontId="2" fillId="0" borderId="2" xfId="0" applyNumberFormat="1" applyFont="1" applyBorder="1" applyAlignment="1">
      <alignment horizontal="left" vertical="top"/>
    </xf>
    <xf numFmtId="4" fontId="2" fillId="0" borderId="2" xfId="0" applyNumberFormat="1" applyFont="1" applyBorder="1" applyAlignment="1">
      <alignment horizontal="left" vertical="top"/>
    </xf>
    <xf numFmtId="164" fontId="1" fillId="0" borderId="2" xfId="0" applyNumberFormat="1" applyFont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left" vertical="top" wrapText="1"/>
    </xf>
    <xf numFmtId="164" fontId="1" fillId="0" borderId="0" xfId="0" applyNumberFormat="1" applyFont="1" applyAlignment="1">
      <alignment horizontal="left" vertical="top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7"/>
  <sheetViews>
    <sheetView tabSelected="1" view="pageBreakPreview" topLeftCell="A4" zoomScale="80" zoomScaleNormal="70" zoomScaleSheetLayoutView="80" workbookViewId="0">
      <selection activeCell="C1" sqref="C1:J1"/>
    </sheetView>
  </sheetViews>
  <sheetFormatPr defaultColWidth="2.7109375" defaultRowHeight="15.75" x14ac:dyDescent="0.25"/>
  <cols>
    <col min="1" max="1" width="34.5703125" style="1" customWidth="1"/>
    <col min="2" max="2" width="17.5703125" style="1" customWidth="1"/>
    <col min="3" max="3" width="18.7109375" style="1" customWidth="1"/>
    <col min="4" max="4" width="16.140625" style="1" customWidth="1"/>
    <col min="5" max="5" width="16.42578125" style="1" customWidth="1"/>
    <col min="6" max="7" width="15.140625" style="1" customWidth="1"/>
    <col min="8" max="8" width="15.85546875" style="16" customWidth="1"/>
    <col min="9" max="10" width="15.42578125" style="16" customWidth="1"/>
    <col min="11" max="11" width="0.28515625" style="1" customWidth="1"/>
    <col min="12" max="13" width="2.7109375" style="1"/>
    <col min="14" max="14" width="14.7109375" style="1" customWidth="1"/>
    <col min="15" max="16384" width="2.7109375" style="1"/>
  </cols>
  <sheetData>
    <row r="1" spans="1:39" ht="87.75" customHeight="1" x14ac:dyDescent="0.25">
      <c r="C1" s="62" t="s">
        <v>131</v>
      </c>
      <c r="D1" s="62"/>
      <c r="E1" s="62"/>
      <c r="F1" s="62"/>
      <c r="G1" s="62"/>
      <c r="H1" s="62"/>
      <c r="I1" s="62"/>
      <c r="J1" s="62"/>
    </row>
    <row r="2" spans="1:39" ht="29.25" customHeight="1" x14ac:dyDescent="0.25">
      <c r="A2" s="69" t="s">
        <v>104</v>
      </c>
      <c r="B2" s="69"/>
      <c r="C2" s="69"/>
      <c r="D2" s="69"/>
      <c r="E2" s="69"/>
      <c r="F2" s="69"/>
      <c r="G2" s="69"/>
      <c r="H2" s="69"/>
      <c r="I2" s="69"/>
      <c r="J2" s="69"/>
    </row>
    <row r="3" spans="1:39" ht="22.5" customHeight="1" x14ac:dyDescent="0.25">
      <c r="A3" s="2"/>
      <c r="B3" s="2"/>
      <c r="C3" s="2"/>
      <c r="D3" s="2"/>
      <c r="E3" s="2"/>
      <c r="F3" s="2"/>
      <c r="G3" s="2"/>
      <c r="H3" s="3" t="s">
        <v>0</v>
      </c>
      <c r="I3" s="4"/>
      <c r="J3" s="4"/>
    </row>
    <row r="4" spans="1:39" ht="38.25" customHeight="1" x14ac:dyDescent="0.25">
      <c r="A4" s="70" t="s">
        <v>1</v>
      </c>
      <c r="B4" s="70" t="s">
        <v>2</v>
      </c>
      <c r="C4" s="70" t="s">
        <v>3</v>
      </c>
      <c r="D4" s="71" t="s">
        <v>4</v>
      </c>
      <c r="E4" s="72"/>
      <c r="F4" s="72"/>
      <c r="G4" s="72"/>
      <c r="H4" s="72"/>
      <c r="I4" s="72"/>
      <c r="J4" s="73"/>
    </row>
    <row r="5" spans="1:39" ht="106.5" customHeight="1" x14ac:dyDescent="0.25">
      <c r="A5" s="70"/>
      <c r="B5" s="70"/>
      <c r="C5" s="70"/>
      <c r="D5" s="18" t="s">
        <v>5</v>
      </c>
      <c r="E5" s="18" t="s">
        <v>6</v>
      </c>
      <c r="F5" s="18" t="s">
        <v>7</v>
      </c>
      <c r="G5" s="18" t="s">
        <v>8</v>
      </c>
      <c r="H5" s="18" t="s">
        <v>9</v>
      </c>
      <c r="I5" s="18" t="s">
        <v>10</v>
      </c>
      <c r="J5" s="18" t="s">
        <v>11</v>
      </c>
    </row>
    <row r="6" spans="1:39" s="5" customFormat="1" ht="36.75" customHeight="1" x14ac:dyDescent="0.25">
      <c r="A6" s="74" t="s">
        <v>12</v>
      </c>
      <c r="B6" s="77" t="s">
        <v>13</v>
      </c>
      <c r="C6" s="21" t="s">
        <v>14</v>
      </c>
      <c r="D6" s="13">
        <f>D10+D14</f>
        <v>9105659.3000000007</v>
      </c>
      <c r="E6" s="19">
        <f t="shared" ref="E6:J8" si="0">E10+E14</f>
        <v>12046953.720000001</v>
      </c>
      <c r="F6" s="19">
        <f t="shared" si="0"/>
        <v>11071831.789999999</v>
      </c>
      <c r="G6" s="19">
        <f t="shared" si="0"/>
        <v>10075572.4</v>
      </c>
      <c r="H6" s="15">
        <f t="shared" si="0"/>
        <v>10075572.4</v>
      </c>
      <c r="I6" s="15">
        <f t="shared" si="0"/>
        <v>10075572.4</v>
      </c>
      <c r="J6" s="15">
        <f t="shared" si="0"/>
        <v>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s="5" customFormat="1" ht="32.25" customHeight="1" x14ac:dyDescent="0.25">
      <c r="A7" s="75"/>
      <c r="B7" s="77"/>
      <c r="C7" s="21" t="s">
        <v>15</v>
      </c>
      <c r="D7" s="13">
        <f t="shared" ref="D7:D9" si="1">D11+D15</f>
        <v>479245.23</v>
      </c>
      <c r="E7" s="13">
        <f t="shared" si="0"/>
        <v>121686.41</v>
      </c>
      <c r="F7" s="13">
        <f t="shared" si="0"/>
        <v>111836.68</v>
      </c>
      <c r="G7" s="13">
        <f t="shared" si="0"/>
        <v>101773.46</v>
      </c>
      <c r="H7" s="15">
        <f t="shared" si="0"/>
        <v>101773.46</v>
      </c>
      <c r="I7" s="15">
        <f t="shared" si="0"/>
        <v>101773.46</v>
      </c>
      <c r="J7" s="15">
        <f t="shared" si="0"/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s="5" customFormat="1" ht="33.75" customHeight="1" x14ac:dyDescent="0.25">
      <c r="A8" s="75"/>
      <c r="B8" s="77"/>
      <c r="C8" s="21" t="s">
        <v>16</v>
      </c>
      <c r="D8" s="13">
        <f t="shared" si="1"/>
        <v>21550.63</v>
      </c>
      <c r="E8" s="19">
        <f t="shared" si="0"/>
        <v>0</v>
      </c>
      <c r="F8" s="13">
        <f t="shared" si="0"/>
        <v>276746.84999999998</v>
      </c>
      <c r="G8" s="13">
        <f t="shared" si="0"/>
        <v>150000</v>
      </c>
      <c r="H8" s="15">
        <f t="shared" si="0"/>
        <v>135251.21</v>
      </c>
      <c r="I8" s="15">
        <f t="shared" si="0"/>
        <v>135251.21</v>
      </c>
      <c r="J8" s="15">
        <f t="shared" si="0"/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s="5" customFormat="1" ht="33.75" customHeight="1" x14ac:dyDescent="0.25">
      <c r="A9" s="76"/>
      <c r="B9" s="77"/>
      <c r="C9" s="12" t="s">
        <v>17</v>
      </c>
      <c r="D9" s="13">
        <f t="shared" si="1"/>
        <v>9606455.1600000001</v>
      </c>
      <c r="E9" s="13">
        <f>E6+E7+E8</f>
        <v>12168640.130000001</v>
      </c>
      <c r="F9" s="13">
        <f>F6+F7+F8</f>
        <v>11460415.319999998</v>
      </c>
      <c r="G9" s="13">
        <f>G6+G7+G8</f>
        <v>10327345.860000001</v>
      </c>
      <c r="H9" s="20">
        <f>H6+H7+H8</f>
        <v>10312597.070000002</v>
      </c>
      <c r="I9" s="15">
        <f t="shared" ref="I9" si="2">I6+I7+I8</f>
        <v>10312597.070000002</v>
      </c>
      <c r="J9" s="15">
        <f>I9/H9*100</f>
        <v>100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s="5" customFormat="1" ht="38.25" customHeight="1" x14ac:dyDescent="0.25">
      <c r="A10" s="63" t="s">
        <v>18</v>
      </c>
      <c r="B10" s="66" t="s">
        <v>13</v>
      </c>
      <c r="C10" s="6" t="s">
        <v>14</v>
      </c>
      <c r="D10" s="7">
        <v>2994509.63</v>
      </c>
      <c r="E10" s="8">
        <v>0</v>
      </c>
      <c r="F10" s="9">
        <v>11071831.789999999</v>
      </c>
      <c r="G10" s="10">
        <v>10075572.4</v>
      </c>
      <c r="H10" s="7">
        <v>10075572.4</v>
      </c>
      <c r="I10" s="7">
        <v>10075572.4</v>
      </c>
      <c r="J10" s="9"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s="5" customFormat="1" ht="47.25" customHeight="1" x14ac:dyDescent="0.25">
      <c r="A11" s="64"/>
      <c r="B11" s="67"/>
      <c r="C11" s="6" t="s">
        <v>15</v>
      </c>
      <c r="D11" s="7">
        <v>157605.78</v>
      </c>
      <c r="E11" s="7">
        <v>0</v>
      </c>
      <c r="F11" s="9">
        <v>111836.68</v>
      </c>
      <c r="G11" s="10">
        <v>101773.46</v>
      </c>
      <c r="H11" s="7">
        <v>101773.46</v>
      </c>
      <c r="I11" s="7">
        <v>101773.46</v>
      </c>
      <c r="J11" s="9"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s="5" customFormat="1" ht="33.75" customHeight="1" x14ac:dyDescent="0.25">
      <c r="A12" s="64"/>
      <c r="B12" s="67"/>
      <c r="C12" s="6" t="s">
        <v>16</v>
      </c>
      <c r="D12" s="7">
        <v>21550.63</v>
      </c>
      <c r="E12" s="8">
        <v>0</v>
      </c>
      <c r="F12" s="9">
        <v>276746.84999999998</v>
      </c>
      <c r="G12" s="10">
        <v>150000</v>
      </c>
      <c r="H12" s="7">
        <v>135251.21</v>
      </c>
      <c r="I12" s="7">
        <v>135251.21</v>
      </c>
      <c r="J12" s="9"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s="5" customFormat="1" ht="33.75" customHeight="1" x14ac:dyDescent="0.25">
      <c r="A13" s="65"/>
      <c r="B13" s="68"/>
      <c r="C13" s="12" t="s">
        <v>17</v>
      </c>
      <c r="D13" s="13">
        <f>D10+D11+D12</f>
        <v>3173666.0399999996</v>
      </c>
      <c r="E13" s="13">
        <f>E10+E11+E12</f>
        <v>0</v>
      </c>
      <c r="F13" s="13">
        <f>F10+F11+F12</f>
        <v>11460415.319999998</v>
      </c>
      <c r="G13" s="13">
        <f>G10+G11+G12</f>
        <v>10327345.860000001</v>
      </c>
      <c r="H13" s="14">
        <f>H10+H11+H12</f>
        <v>10312597.070000002</v>
      </c>
      <c r="I13" s="15">
        <f t="shared" ref="I13" si="3">I10+I11+I12</f>
        <v>10312597.070000002</v>
      </c>
      <c r="J13" s="15"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s="5" customFormat="1" ht="34.5" customHeight="1" x14ac:dyDescent="0.25">
      <c r="A14" s="63" t="s">
        <v>19</v>
      </c>
      <c r="B14" s="66" t="s">
        <v>13</v>
      </c>
      <c r="C14" s="6" t="s">
        <v>14</v>
      </c>
      <c r="D14" s="7">
        <v>6111149.6699999999</v>
      </c>
      <c r="E14" s="8">
        <v>12046953.720000001</v>
      </c>
      <c r="F14" s="8">
        <v>0</v>
      </c>
      <c r="G14" s="8">
        <v>0</v>
      </c>
      <c r="H14" s="9">
        <v>0</v>
      </c>
      <c r="I14" s="9">
        <v>0</v>
      </c>
      <c r="J14" s="9"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s="5" customFormat="1" ht="41.25" customHeight="1" x14ac:dyDescent="0.25">
      <c r="A15" s="64"/>
      <c r="B15" s="67"/>
      <c r="C15" s="6" t="s">
        <v>15</v>
      </c>
      <c r="D15" s="7">
        <v>321639.45</v>
      </c>
      <c r="E15" s="7">
        <v>121686.41</v>
      </c>
      <c r="F15" s="7">
        <v>0</v>
      </c>
      <c r="G15" s="7">
        <v>0</v>
      </c>
      <c r="H15" s="9">
        <v>0</v>
      </c>
      <c r="I15" s="9">
        <v>0</v>
      </c>
      <c r="J15" s="9"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s="5" customFormat="1" ht="30" customHeight="1" x14ac:dyDescent="0.25">
      <c r="A16" s="64"/>
      <c r="B16" s="67"/>
      <c r="C16" s="6" t="s">
        <v>16</v>
      </c>
      <c r="D16" s="7">
        <v>0</v>
      </c>
      <c r="E16" s="8">
        <v>0</v>
      </c>
      <c r="F16" s="8">
        <v>0</v>
      </c>
      <c r="G16" s="8">
        <v>0</v>
      </c>
      <c r="H16" s="9">
        <v>0</v>
      </c>
      <c r="I16" s="9">
        <v>0</v>
      </c>
      <c r="J16" s="9"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s="5" customFormat="1" ht="33.75" customHeight="1" x14ac:dyDescent="0.25">
      <c r="A17" s="65"/>
      <c r="B17" s="68"/>
      <c r="C17" s="12" t="s">
        <v>17</v>
      </c>
      <c r="D17" s="13">
        <f>D14+D15+D16</f>
        <v>6432789.1200000001</v>
      </c>
      <c r="E17" s="13">
        <f>E14+E15+E16</f>
        <v>12168640.130000001</v>
      </c>
      <c r="F17" s="13">
        <f>F14+F15+F16</f>
        <v>0</v>
      </c>
      <c r="G17" s="13">
        <f>G14+G15+G16</f>
        <v>0</v>
      </c>
      <c r="H17" s="15">
        <f>H14+H15+H16</f>
        <v>0</v>
      </c>
      <c r="I17" s="15">
        <f t="shared" ref="I17:J17" si="4">I14+I15+I16</f>
        <v>0</v>
      </c>
      <c r="J17" s="15">
        <f t="shared" si="4"/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</sheetData>
  <mergeCells count="12">
    <mergeCell ref="C1:J1"/>
    <mergeCell ref="A14:A17"/>
    <mergeCell ref="B14:B17"/>
    <mergeCell ref="A2:J2"/>
    <mergeCell ref="A4:A5"/>
    <mergeCell ref="B4:B5"/>
    <mergeCell ref="C4:C5"/>
    <mergeCell ref="D4:J4"/>
    <mergeCell ref="A6:A9"/>
    <mergeCell ref="B6:B9"/>
    <mergeCell ref="A10:A13"/>
    <mergeCell ref="B10:B13"/>
  </mergeCells>
  <pageMargins left="0.31496062992125984" right="0.11811023622047245" top="0.55118110236220474" bottom="0.19685039370078741" header="0.11811023622047245" footer="0.19685039370078741"/>
  <pageSetup paperSize="9" scale="78" fitToWidth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5"/>
  <sheetViews>
    <sheetView view="pageBreakPreview" topLeftCell="B1" zoomScale="90" zoomScaleNormal="100" zoomScaleSheetLayoutView="90" workbookViewId="0">
      <selection activeCell="F3" sqref="F3"/>
    </sheetView>
  </sheetViews>
  <sheetFormatPr defaultRowHeight="15" x14ac:dyDescent="0.25"/>
  <cols>
    <col min="1" max="1" width="71.85546875" style="44" customWidth="1"/>
    <col min="2" max="2" width="21.7109375" style="44" customWidth="1"/>
    <col min="3" max="3" width="31.85546875" style="44" customWidth="1"/>
    <col min="4" max="4" width="17" style="44" customWidth="1"/>
    <col min="5" max="5" width="20.5703125" style="44" customWidth="1"/>
    <col min="6" max="6" width="21" style="44" customWidth="1"/>
    <col min="7" max="7" width="12.7109375" style="44" customWidth="1"/>
    <col min="8" max="16384" width="9.140625" style="44"/>
  </cols>
  <sheetData>
    <row r="1" spans="1:7" ht="67.5" customHeight="1" x14ac:dyDescent="0.25">
      <c r="A1" s="17"/>
      <c r="B1" s="62" t="s">
        <v>129</v>
      </c>
      <c r="C1" s="62"/>
      <c r="D1" s="62"/>
      <c r="E1" s="62"/>
      <c r="F1" s="62"/>
      <c r="G1" s="62"/>
    </row>
    <row r="2" spans="1:7" ht="40.5" customHeight="1" x14ac:dyDescent="0.25">
      <c r="A2" s="69" t="s">
        <v>116</v>
      </c>
      <c r="B2" s="69"/>
      <c r="C2" s="69"/>
      <c r="D2" s="69"/>
      <c r="E2" s="69"/>
      <c r="F2" s="69"/>
      <c r="G2" s="69"/>
    </row>
    <row r="3" spans="1:7" ht="15.75" x14ac:dyDescent="0.25">
      <c r="A3" s="26"/>
      <c r="B3" s="26"/>
      <c r="C3" s="26"/>
      <c r="D3" s="27"/>
      <c r="E3" s="28"/>
      <c r="F3" s="28" t="s">
        <v>128</v>
      </c>
      <c r="G3" s="28"/>
    </row>
    <row r="4" spans="1:7" ht="27" customHeight="1" x14ac:dyDescent="0.25">
      <c r="A4" s="70" t="s">
        <v>1</v>
      </c>
      <c r="B4" s="70" t="s">
        <v>2</v>
      </c>
      <c r="C4" s="70" t="s">
        <v>3</v>
      </c>
      <c r="D4" s="100" t="s">
        <v>4</v>
      </c>
      <c r="E4" s="100"/>
      <c r="F4" s="100"/>
      <c r="G4" s="70" t="s">
        <v>11</v>
      </c>
    </row>
    <row r="5" spans="1:7" ht="55.5" customHeight="1" x14ac:dyDescent="0.25">
      <c r="A5" s="70"/>
      <c r="B5" s="70"/>
      <c r="C5" s="70"/>
      <c r="D5" s="51" t="s">
        <v>20</v>
      </c>
      <c r="E5" s="51" t="s">
        <v>21</v>
      </c>
      <c r="F5" s="51" t="s">
        <v>22</v>
      </c>
      <c r="G5" s="101"/>
    </row>
    <row r="6" spans="1:7" ht="22.5" customHeight="1" x14ac:dyDescent="0.25">
      <c r="A6" s="99" t="s">
        <v>23</v>
      </c>
      <c r="B6" s="81" t="s">
        <v>13</v>
      </c>
      <c r="C6" s="22" t="s">
        <v>14</v>
      </c>
      <c r="D6" s="29">
        <f>D10+D14+D18+D22+D26+D30+D34+D38+D42+D46+D50</f>
        <v>1738375.71</v>
      </c>
      <c r="E6" s="29">
        <f t="shared" ref="E6:F6" si="0">E10+E14+E18+E22+E26+E30+E34+E38+E42+E46+E50</f>
        <v>1748873.71</v>
      </c>
      <c r="F6" s="29">
        <f t="shared" si="0"/>
        <v>1748873.68</v>
      </c>
      <c r="G6" s="29">
        <f>F6/E6*100</f>
        <v>99.999998284610271</v>
      </c>
    </row>
    <row r="7" spans="1:7" ht="20.25" customHeight="1" x14ac:dyDescent="0.25">
      <c r="A7" s="99"/>
      <c r="B7" s="81"/>
      <c r="C7" s="22" t="s">
        <v>15</v>
      </c>
      <c r="D7" s="29">
        <f>D11+D15+D23+D31+D39+D19+D35+D43+D27+D47+D51</f>
        <v>19947818</v>
      </c>
      <c r="E7" s="29">
        <f t="shared" ref="E7:F7" si="1">E11+E15+E23+E31+E39+E19+E35+E43+E27+E47+E51</f>
        <v>19483425.329999998</v>
      </c>
      <c r="F7" s="29">
        <f t="shared" si="1"/>
        <v>18835866.609999999</v>
      </c>
      <c r="G7" s="29">
        <f t="shared" ref="G7:G70" si="2">F7/E7*100</f>
        <v>96.676361014390494</v>
      </c>
    </row>
    <row r="8" spans="1:7" ht="23.25" customHeight="1" x14ac:dyDescent="0.25">
      <c r="A8" s="99"/>
      <c r="B8" s="81"/>
      <c r="C8" s="22" t="s">
        <v>16</v>
      </c>
      <c r="D8" s="29">
        <f>D12+D16+D20+D24+D28+D36+D44+D40+D48</f>
        <v>0</v>
      </c>
      <c r="E8" s="29">
        <f t="shared" ref="E8:F8" si="3">E12+E16+E20+E24+E28+E36+E44+E40+E48</f>
        <v>0</v>
      </c>
      <c r="F8" s="29">
        <f t="shared" si="3"/>
        <v>0</v>
      </c>
      <c r="G8" s="29">
        <v>0</v>
      </c>
    </row>
    <row r="9" spans="1:7" ht="25.5" customHeight="1" x14ac:dyDescent="0.25">
      <c r="A9" s="99"/>
      <c r="B9" s="81"/>
      <c r="C9" s="35" t="s">
        <v>24</v>
      </c>
      <c r="D9" s="30">
        <f>D6+D7+D8</f>
        <v>21686193.710000001</v>
      </c>
      <c r="E9" s="30">
        <f t="shared" ref="E9:F9" si="4">E6+E7+E8</f>
        <v>21232299.039999999</v>
      </c>
      <c r="F9" s="30">
        <f t="shared" si="4"/>
        <v>20584740.289999999</v>
      </c>
      <c r="G9" s="30">
        <f t="shared" si="2"/>
        <v>96.9501242009636</v>
      </c>
    </row>
    <row r="10" spans="1:7" ht="15.75" x14ac:dyDescent="0.25">
      <c r="A10" s="81" t="s">
        <v>25</v>
      </c>
      <c r="B10" s="81" t="s">
        <v>13</v>
      </c>
      <c r="C10" s="22" t="s">
        <v>14</v>
      </c>
      <c r="D10" s="29">
        <v>0</v>
      </c>
      <c r="E10" s="29">
        <v>0</v>
      </c>
      <c r="F10" s="29">
        <v>0</v>
      </c>
      <c r="G10" s="29">
        <v>0</v>
      </c>
    </row>
    <row r="11" spans="1:7" ht="15.75" x14ac:dyDescent="0.25">
      <c r="A11" s="81"/>
      <c r="B11" s="81"/>
      <c r="C11" s="22" t="s">
        <v>15</v>
      </c>
      <c r="D11" s="29">
        <v>1492161</v>
      </c>
      <c r="E11" s="29">
        <v>1482086</v>
      </c>
      <c r="F11" s="29">
        <v>1482081.46</v>
      </c>
      <c r="G11" s="29">
        <f t="shared" si="2"/>
        <v>99.99969367499591</v>
      </c>
    </row>
    <row r="12" spans="1:7" ht="15.75" x14ac:dyDescent="0.25">
      <c r="A12" s="81"/>
      <c r="B12" s="81"/>
      <c r="C12" s="22" t="s">
        <v>16</v>
      </c>
      <c r="D12" s="29">
        <v>0</v>
      </c>
      <c r="E12" s="29">
        <v>0</v>
      </c>
      <c r="F12" s="29">
        <v>0</v>
      </c>
      <c r="G12" s="29">
        <v>0</v>
      </c>
    </row>
    <row r="13" spans="1:7" ht="15.75" x14ac:dyDescent="0.25">
      <c r="A13" s="81"/>
      <c r="B13" s="81"/>
      <c r="C13" s="24" t="s">
        <v>26</v>
      </c>
      <c r="D13" s="30">
        <f>D10+D11+D12</f>
        <v>1492161</v>
      </c>
      <c r="E13" s="30">
        <f>E10+E11+E12</f>
        <v>1482086</v>
      </c>
      <c r="F13" s="30">
        <f>F10+F11+F12</f>
        <v>1482081.46</v>
      </c>
      <c r="G13" s="30">
        <f t="shared" si="2"/>
        <v>99.99969367499591</v>
      </c>
    </row>
    <row r="14" spans="1:7" ht="15.75" x14ac:dyDescent="0.25">
      <c r="A14" s="82" t="s">
        <v>27</v>
      </c>
      <c r="B14" s="81" t="s">
        <v>13</v>
      </c>
      <c r="C14" s="23" t="s">
        <v>14</v>
      </c>
      <c r="D14" s="29">
        <v>0</v>
      </c>
      <c r="E14" s="29">
        <v>0</v>
      </c>
      <c r="F14" s="29">
        <v>0</v>
      </c>
      <c r="G14" s="29">
        <v>0</v>
      </c>
    </row>
    <row r="15" spans="1:7" ht="15.75" x14ac:dyDescent="0.25">
      <c r="A15" s="83"/>
      <c r="B15" s="81"/>
      <c r="C15" s="23" t="s">
        <v>15</v>
      </c>
      <c r="D15" s="29">
        <f>12838538+65000</f>
        <v>12903538</v>
      </c>
      <c r="E15" s="29">
        <v>12206001.33</v>
      </c>
      <c r="F15" s="29">
        <v>11727429.67</v>
      </c>
      <c r="G15" s="29">
        <f t="shared" si="2"/>
        <v>96.079210160138501</v>
      </c>
    </row>
    <row r="16" spans="1:7" ht="15.75" x14ac:dyDescent="0.25">
      <c r="A16" s="83"/>
      <c r="B16" s="81"/>
      <c r="C16" s="23" t="s">
        <v>16</v>
      </c>
      <c r="D16" s="29">
        <v>0</v>
      </c>
      <c r="E16" s="29">
        <v>0</v>
      </c>
      <c r="F16" s="29">
        <v>0</v>
      </c>
      <c r="G16" s="29">
        <v>0</v>
      </c>
    </row>
    <row r="17" spans="1:7" ht="15.75" x14ac:dyDescent="0.25">
      <c r="A17" s="84"/>
      <c r="B17" s="81"/>
      <c r="C17" s="24" t="s">
        <v>26</v>
      </c>
      <c r="D17" s="30">
        <f>D14+D15+D16</f>
        <v>12903538</v>
      </c>
      <c r="E17" s="30">
        <f>E14+E15+E16</f>
        <v>12206001.33</v>
      </c>
      <c r="F17" s="30">
        <f>F14+F15+F16</f>
        <v>11727429.67</v>
      </c>
      <c r="G17" s="30">
        <f t="shared" si="2"/>
        <v>96.079210160138501</v>
      </c>
    </row>
    <row r="18" spans="1:7" ht="27" customHeight="1" x14ac:dyDescent="0.25">
      <c r="A18" s="82" t="s">
        <v>28</v>
      </c>
      <c r="B18" s="81" t="s">
        <v>13</v>
      </c>
      <c r="C18" s="23" t="s">
        <v>14</v>
      </c>
      <c r="D18" s="29">
        <v>955736</v>
      </c>
      <c r="E18" s="29">
        <v>955736</v>
      </c>
      <c r="F18" s="29">
        <v>955736</v>
      </c>
      <c r="G18" s="29">
        <f t="shared" si="2"/>
        <v>100</v>
      </c>
    </row>
    <row r="19" spans="1:7" ht="23.25" customHeight="1" x14ac:dyDescent="0.25">
      <c r="A19" s="83"/>
      <c r="B19" s="81"/>
      <c r="C19" s="23" t="s">
        <v>15</v>
      </c>
      <c r="D19" s="29">
        <v>0</v>
      </c>
      <c r="E19" s="29">
        <v>0</v>
      </c>
      <c r="F19" s="29">
        <v>0</v>
      </c>
      <c r="G19" s="29">
        <v>0</v>
      </c>
    </row>
    <row r="20" spans="1:7" ht="27" customHeight="1" x14ac:dyDescent="0.25">
      <c r="A20" s="83"/>
      <c r="B20" s="81"/>
      <c r="C20" s="23" t="s">
        <v>16</v>
      </c>
      <c r="D20" s="29">
        <v>0</v>
      </c>
      <c r="E20" s="29">
        <v>0</v>
      </c>
      <c r="F20" s="29">
        <v>0</v>
      </c>
      <c r="G20" s="29">
        <v>0</v>
      </c>
    </row>
    <row r="21" spans="1:7" ht="15.75" x14ac:dyDescent="0.25">
      <c r="A21" s="84"/>
      <c r="B21" s="81"/>
      <c r="C21" s="24" t="s">
        <v>26</v>
      </c>
      <c r="D21" s="30">
        <f>D18+D19+D20</f>
        <v>955736</v>
      </c>
      <c r="E21" s="30">
        <f>E18+E19+E20</f>
        <v>955736</v>
      </c>
      <c r="F21" s="30">
        <f>F18+F19+F20</f>
        <v>955736</v>
      </c>
      <c r="G21" s="30">
        <f t="shared" si="2"/>
        <v>100</v>
      </c>
    </row>
    <row r="22" spans="1:7" ht="30.75" customHeight="1" x14ac:dyDescent="0.25">
      <c r="A22" s="82" t="s">
        <v>29</v>
      </c>
      <c r="B22" s="81" t="s">
        <v>13</v>
      </c>
      <c r="C22" s="23" t="s">
        <v>14</v>
      </c>
      <c r="D22" s="31">
        <v>99576.71</v>
      </c>
      <c r="E22" s="31">
        <v>99576.71</v>
      </c>
      <c r="F22" s="32">
        <v>99576.68</v>
      </c>
      <c r="G22" s="29">
        <f t="shared" si="2"/>
        <v>99.999969872473187</v>
      </c>
    </row>
    <row r="23" spans="1:7" ht="15.75" x14ac:dyDescent="0.25">
      <c r="A23" s="83"/>
      <c r="B23" s="81"/>
      <c r="C23" s="23" t="s">
        <v>15</v>
      </c>
      <c r="D23" s="29">
        <v>0</v>
      </c>
      <c r="E23" s="29">
        <v>0</v>
      </c>
      <c r="F23" s="29">
        <v>0</v>
      </c>
      <c r="G23" s="29">
        <v>0</v>
      </c>
    </row>
    <row r="24" spans="1:7" ht="23.25" customHeight="1" x14ac:dyDescent="0.25">
      <c r="A24" s="83"/>
      <c r="B24" s="81"/>
      <c r="C24" s="23" t="s">
        <v>16</v>
      </c>
      <c r="D24" s="29">
        <v>0</v>
      </c>
      <c r="E24" s="29">
        <v>0</v>
      </c>
      <c r="F24" s="29">
        <v>0</v>
      </c>
      <c r="G24" s="29">
        <v>0</v>
      </c>
    </row>
    <row r="25" spans="1:7" ht="27.75" customHeight="1" x14ac:dyDescent="0.25">
      <c r="A25" s="84"/>
      <c r="B25" s="81"/>
      <c r="C25" s="24" t="s">
        <v>17</v>
      </c>
      <c r="D25" s="30">
        <f>D22+D23+D24</f>
        <v>99576.71</v>
      </c>
      <c r="E25" s="30">
        <f>E22+E23+E24</f>
        <v>99576.71</v>
      </c>
      <c r="F25" s="30">
        <f>F22+F23+F24</f>
        <v>99576.68</v>
      </c>
      <c r="G25" s="30">
        <f t="shared" si="2"/>
        <v>99.999969872473187</v>
      </c>
    </row>
    <row r="26" spans="1:7" ht="15.75" x14ac:dyDescent="0.25">
      <c r="A26" s="82" t="s">
        <v>30</v>
      </c>
      <c r="B26" s="81" t="s">
        <v>13</v>
      </c>
      <c r="C26" s="23" t="s">
        <v>14</v>
      </c>
      <c r="D26" s="29">
        <v>238884</v>
      </c>
      <c r="E26" s="29">
        <v>238884</v>
      </c>
      <c r="F26" s="29">
        <v>238884</v>
      </c>
      <c r="G26" s="29">
        <f t="shared" si="2"/>
        <v>100</v>
      </c>
    </row>
    <row r="27" spans="1:7" ht="15.75" x14ac:dyDescent="0.25">
      <c r="A27" s="83"/>
      <c r="B27" s="81"/>
      <c r="C27" s="23" t="s">
        <v>15</v>
      </c>
      <c r="D27" s="29">
        <v>0</v>
      </c>
      <c r="E27" s="29">
        <v>0</v>
      </c>
      <c r="F27" s="29">
        <v>0</v>
      </c>
      <c r="G27" s="29">
        <v>0</v>
      </c>
    </row>
    <row r="28" spans="1:7" ht="15.75" x14ac:dyDescent="0.25">
      <c r="A28" s="83"/>
      <c r="B28" s="81"/>
      <c r="C28" s="23" t="s">
        <v>16</v>
      </c>
      <c r="D28" s="29">
        <v>0</v>
      </c>
      <c r="E28" s="29">
        <v>0</v>
      </c>
      <c r="F28" s="29">
        <v>0</v>
      </c>
      <c r="G28" s="29">
        <v>0</v>
      </c>
    </row>
    <row r="29" spans="1:7" ht="15.75" x14ac:dyDescent="0.25">
      <c r="A29" s="84"/>
      <c r="B29" s="81"/>
      <c r="C29" s="24" t="s">
        <v>17</v>
      </c>
      <c r="D29" s="30">
        <f>D26+D27+D28</f>
        <v>238884</v>
      </c>
      <c r="E29" s="30">
        <f>E26+E27+E28</f>
        <v>238884</v>
      </c>
      <c r="F29" s="30">
        <f>F26+F27+F28</f>
        <v>238884</v>
      </c>
      <c r="G29" s="30">
        <f t="shared" si="2"/>
        <v>100</v>
      </c>
    </row>
    <row r="30" spans="1:7" ht="15.75" x14ac:dyDescent="0.25">
      <c r="A30" s="82" t="s">
        <v>31</v>
      </c>
      <c r="B30" s="81" t="s">
        <v>13</v>
      </c>
      <c r="C30" s="23" t="s">
        <v>14</v>
      </c>
      <c r="D30" s="31">
        <v>444179</v>
      </c>
      <c r="E30" s="31">
        <v>454677</v>
      </c>
      <c r="F30" s="32">
        <v>454677</v>
      </c>
      <c r="G30" s="29">
        <f t="shared" si="2"/>
        <v>100</v>
      </c>
    </row>
    <row r="31" spans="1:7" ht="15.75" x14ac:dyDescent="0.25">
      <c r="A31" s="83"/>
      <c r="B31" s="81"/>
      <c r="C31" s="23" t="s">
        <v>15</v>
      </c>
      <c r="D31" s="29">
        <v>0</v>
      </c>
      <c r="E31" s="29">
        <v>0</v>
      </c>
      <c r="F31" s="33">
        <v>0</v>
      </c>
      <c r="G31" s="29">
        <v>0</v>
      </c>
    </row>
    <row r="32" spans="1:7" ht="15.75" x14ac:dyDescent="0.25">
      <c r="A32" s="83"/>
      <c r="B32" s="81"/>
      <c r="C32" s="23" t="s">
        <v>16</v>
      </c>
      <c r="D32" s="29">
        <v>0</v>
      </c>
      <c r="E32" s="29">
        <v>0</v>
      </c>
      <c r="F32" s="33">
        <v>0</v>
      </c>
      <c r="G32" s="29">
        <v>0</v>
      </c>
    </row>
    <row r="33" spans="1:7" ht="15.75" x14ac:dyDescent="0.25">
      <c r="A33" s="84"/>
      <c r="B33" s="81"/>
      <c r="C33" s="24" t="s">
        <v>26</v>
      </c>
      <c r="D33" s="30">
        <f>D30+D31+D32</f>
        <v>444179</v>
      </c>
      <c r="E33" s="30">
        <f>E30+E31+E32</f>
        <v>454677</v>
      </c>
      <c r="F33" s="34">
        <f>F30+F31+F32</f>
        <v>454677</v>
      </c>
      <c r="G33" s="30">
        <f t="shared" si="2"/>
        <v>100</v>
      </c>
    </row>
    <row r="34" spans="1:7" ht="15.75" x14ac:dyDescent="0.25">
      <c r="A34" s="82" t="s">
        <v>32</v>
      </c>
      <c r="B34" s="81" t="s">
        <v>33</v>
      </c>
      <c r="C34" s="23" t="s">
        <v>14</v>
      </c>
      <c r="D34" s="29">
        <v>0</v>
      </c>
      <c r="E34" s="29">
        <v>0</v>
      </c>
      <c r="F34" s="33">
        <v>0</v>
      </c>
      <c r="G34" s="29">
        <v>0</v>
      </c>
    </row>
    <row r="35" spans="1:7" ht="28.5" customHeight="1" x14ac:dyDescent="0.25">
      <c r="A35" s="83"/>
      <c r="B35" s="81"/>
      <c r="C35" s="23" t="s">
        <v>15</v>
      </c>
      <c r="D35" s="31">
        <v>658368</v>
      </c>
      <c r="E35" s="31">
        <v>476888</v>
      </c>
      <c r="F35" s="32">
        <v>475109.76</v>
      </c>
      <c r="G35" s="29">
        <f t="shared" si="2"/>
        <v>99.62711580077503</v>
      </c>
    </row>
    <row r="36" spans="1:7" ht="28.5" customHeight="1" x14ac:dyDescent="0.25">
      <c r="A36" s="83"/>
      <c r="B36" s="81"/>
      <c r="C36" s="23" t="s">
        <v>16</v>
      </c>
      <c r="D36" s="29">
        <v>0</v>
      </c>
      <c r="E36" s="29">
        <v>0</v>
      </c>
      <c r="F36" s="33">
        <v>0</v>
      </c>
      <c r="G36" s="29">
        <v>0</v>
      </c>
    </row>
    <row r="37" spans="1:7" ht="32.25" customHeight="1" x14ac:dyDescent="0.25">
      <c r="A37" s="84"/>
      <c r="B37" s="81"/>
      <c r="C37" s="24" t="s">
        <v>26</v>
      </c>
      <c r="D37" s="30">
        <f>D34+D35+D36</f>
        <v>658368</v>
      </c>
      <c r="E37" s="30">
        <f>E34+E35+E36</f>
        <v>476888</v>
      </c>
      <c r="F37" s="34">
        <f>F34+F35+F36</f>
        <v>475109.76</v>
      </c>
      <c r="G37" s="30">
        <f t="shared" si="2"/>
        <v>99.62711580077503</v>
      </c>
    </row>
    <row r="38" spans="1:7" ht="15.75" x14ac:dyDescent="0.25">
      <c r="A38" s="82" t="s">
        <v>34</v>
      </c>
      <c r="B38" s="81" t="s">
        <v>35</v>
      </c>
      <c r="C38" s="23" t="s">
        <v>14</v>
      </c>
      <c r="D38" s="29">
        <v>0</v>
      </c>
      <c r="E38" s="29">
        <v>0</v>
      </c>
      <c r="F38" s="33">
        <v>0</v>
      </c>
      <c r="G38" s="29">
        <v>0</v>
      </c>
    </row>
    <row r="39" spans="1:7" ht="15.75" x14ac:dyDescent="0.25">
      <c r="A39" s="83"/>
      <c r="B39" s="81"/>
      <c r="C39" s="23" t="s">
        <v>15</v>
      </c>
      <c r="D39" s="31">
        <v>2285501</v>
      </c>
      <c r="E39" s="31">
        <v>2285501</v>
      </c>
      <c r="F39" s="32">
        <v>2285501</v>
      </c>
      <c r="G39" s="29">
        <f t="shared" si="2"/>
        <v>100</v>
      </c>
    </row>
    <row r="40" spans="1:7" ht="15.75" x14ac:dyDescent="0.25">
      <c r="A40" s="83"/>
      <c r="B40" s="81"/>
      <c r="C40" s="23" t="s">
        <v>16</v>
      </c>
      <c r="D40" s="29">
        <v>0</v>
      </c>
      <c r="E40" s="29">
        <v>0</v>
      </c>
      <c r="F40" s="33">
        <v>0</v>
      </c>
      <c r="G40" s="29">
        <v>0</v>
      </c>
    </row>
    <row r="41" spans="1:7" ht="38.25" customHeight="1" x14ac:dyDescent="0.25">
      <c r="A41" s="84"/>
      <c r="B41" s="81"/>
      <c r="C41" s="24" t="s">
        <v>26</v>
      </c>
      <c r="D41" s="30">
        <f>D38+D39+D40</f>
        <v>2285501</v>
      </c>
      <c r="E41" s="30">
        <f>E38+E39+E40</f>
        <v>2285501</v>
      </c>
      <c r="F41" s="30">
        <f>F38+F39+F40</f>
        <v>2285501</v>
      </c>
      <c r="G41" s="30">
        <f t="shared" si="2"/>
        <v>100</v>
      </c>
    </row>
    <row r="42" spans="1:7" ht="15.75" x14ac:dyDescent="0.25">
      <c r="A42" s="82" t="s">
        <v>36</v>
      </c>
      <c r="B42" s="81" t="s">
        <v>37</v>
      </c>
      <c r="C42" s="23" t="s">
        <v>14</v>
      </c>
      <c r="D42" s="29">
        <v>0</v>
      </c>
      <c r="E42" s="29">
        <v>0</v>
      </c>
      <c r="F42" s="29">
        <v>0</v>
      </c>
      <c r="G42" s="29">
        <v>0</v>
      </c>
    </row>
    <row r="43" spans="1:7" ht="15.75" x14ac:dyDescent="0.25">
      <c r="A43" s="83"/>
      <c r="B43" s="81"/>
      <c r="C43" s="23" t="s">
        <v>15</v>
      </c>
      <c r="D43" s="31">
        <v>2387022</v>
      </c>
      <c r="E43" s="31">
        <v>2686721</v>
      </c>
      <c r="F43" s="32">
        <v>2633582.7200000002</v>
      </c>
      <c r="G43" s="29">
        <f t="shared" si="2"/>
        <v>98.022188385023981</v>
      </c>
    </row>
    <row r="44" spans="1:7" ht="15.75" x14ac:dyDescent="0.25">
      <c r="A44" s="83"/>
      <c r="B44" s="81"/>
      <c r="C44" s="23" t="s">
        <v>16</v>
      </c>
      <c r="D44" s="29">
        <v>0</v>
      </c>
      <c r="E44" s="29">
        <v>0</v>
      </c>
      <c r="F44" s="29">
        <v>0</v>
      </c>
      <c r="G44" s="29">
        <v>0</v>
      </c>
    </row>
    <row r="45" spans="1:7" ht="21" customHeight="1" x14ac:dyDescent="0.25">
      <c r="A45" s="84"/>
      <c r="B45" s="81"/>
      <c r="C45" s="24" t="s">
        <v>26</v>
      </c>
      <c r="D45" s="30">
        <f>D42+D43+D44</f>
        <v>2387022</v>
      </c>
      <c r="E45" s="30">
        <f>E42+E43+E44</f>
        <v>2686721</v>
      </c>
      <c r="F45" s="30">
        <f>F42+F43+F44</f>
        <v>2633582.7200000002</v>
      </c>
      <c r="G45" s="30">
        <f t="shared" si="2"/>
        <v>98.022188385023981</v>
      </c>
    </row>
    <row r="46" spans="1:7" ht="15.75" x14ac:dyDescent="0.25">
      <c r="A46" s="92" t="s">
        <v>38</v>
      </c>
      <c r="B46" s="95" t="s">
        <v>13</v>
      </c>
      <c r="C46" s="23" t="s">
        <v>14</v>
      </c>
      <c r="D46" s="29">
        <v>0</v>
      </c>
      <c r="E46" s="29">
        <v>0</v>
      </c>
      <c r="F46" s="29">
        <v>0</v>
      </c>
      <c r="G46" s="29">
        <v>0</v>
      </c>
    </row>
    <row r="47" spans="1:7" ht="15.75" x14ac:dyDescent="0.25">
      <c r="A47" s="93"/>
      <c r="B47" s="95"/>
      <c r="C47" s="23" t="s">
        <v>15</v>
      </c>
      <c r="D47" s="29">
        <v>20000</v>
      </c>
      <c r="E47" s="29">
        <v>145000</v>
      </c>
      <c r="F47" s="29">
        <v>128800</v>
      </c>
      <c r="G47" s="29">
        <f t="shared" si="2"/>
        <v>88.827586206896541</v>
      </c>
    </row>
    <row r="48" spans="1:7" ht="15.75" x14ac:dyDescent="0.25">
      <c r="A48" s="93"/>
      <c r="B48" s="95"/>
      <c r="C48" s="23" t="s">
        <v>16</v>
      </c>
      <c r="D48" s="29">
        <v>0</v>
      </c>
      <c r="E48" s="29">
        <v>0</v>
      </c>
      <c r="F48" s="29">
        <v>0</v>
      </c>
      <c r="G48" s="29">
        <v>0</v>
      </c>
    </row>
    <row r="49" spans="1:7" ht="15.75" x14ac:dyDescent="0.25">
      <c r="A49" s="94"/>
      <c r="B49" s="95"/>
      <c r="C49" s="24" t="s">
        <v>26</v>
      </c>
      <c r="D49" s="30">
        <f>D46+D47+D48</f>
        <v>20000</v>
      </c>
      <c r="E49" s="30">
        <f>E46+E47+E48</f>
        <v>145000</v>
      </c>
      <c r="F49" s="30">
        <f t="shared" ref="F49" si="5">F46+F47+F48</f>
        <v>128800</v>
      </c>
      <c r="G49" s="30">
        <f t="shared" si="2"/>
        <v>88.827586206896541</v>
      </c>
    </row>
    <row r="50" spans="1:7" ht="15.75" x14ac:dyDescent="0.25">
      <c r="A50" s="92" t="s">
        <v>39</v>
      </c>
      <c r="B50" s="95" t="s">
        <v>13</v>
      </c>
      <c r="C50" s="23" t="s">
        <v>14</v>
      </c>
      <c r="D50" s="29">
        <v>0</v>
      </c>
      <c r="E50" s="29">
        <v>0</v>
      </c>
      <c r="F50" s="29">
        <v>0</v>
      </c>
      <c r="G50" s="29">
        <v>0</v>
      </c>
    </row>
    <row r="51" spans="1:7" ht="15.75" x14ac:dyDescent="0.25">
      <c r="A51" s="93"/>
      <c r="B51" s="95"/>
      <c r="C51" s="23" t="s">
        <v>15</v>
      </c>
      <c r="D51" s="29">
        <v>201228</v>
      </c>
      <c r="E51" s="29">
        <v>201228</v>
      </c>
      <c r="F51" s="29">
        <v>103362</v>
      </c>
      <c r="G51" s="29">
        <f t="shared" si="2"/>
        <v>51.36561512314389</v>
      </c>
    </row>
    <row r="52" spans="1:7" ht="15.75" x14ac:dyDescent="0.25">
      <c r="A52" s="93"/>
      <c r="B52" s="95"/>
      <c r="C52" s="23" t="s">
        <v>16</v>
      </c>
      <c r="D52" s="29">
        <v>0</v>
      </c>
      <c r="E52" s="29">
        <v>0</v>
      </c>
      <c r="F52" s="29">
        <v>0</v>
      </c>
      <c r="G52" s="29">
        <v>0</v>
      </c>
    </row>
    <row r="53" spans="1:7" ht="15.75" x14ac:dyDescent="0.25">
      <c r="A53" s="94"/>
      <c r="B53" s="95"/>
      <c r="C53" s="24" t="s">
        <v>26</v>
      </c>
      <c r="D53" s="30">
        <f>D50+D51+D52</f>
        <v>201228</v>
      </c>
      <c r="E53" s="30">
        <f>E50+E51+E52</f>
        <v>201228</v>
      </c>
      <c r="F53" s="30">
        <v>0</v>
      </c>
      <c r="G53" s="30">
        <f t="shared" si="2"/>
        <v>0</v>
      </c>
    </row>
    <row r="54" spans="1:7" ht="15.75" x14ac:dyDescent="0.25">
      <c r="A54" s="86" t="s">
        <v>40</v>
      </c>
      <c r="B54" s="81" t="s">
        <v>13</v>
      </c>
      <c r="C54" s="22" t="s">
        <v>14</v>
      </c>
      <c r="D54" s="29">
        <f>D58+D62</f>
        <v>6930274</v>
      </c>
      <c r="E54" s="29">
        <f t="shared" ref="E54:F56" si="6">E58+E62</f>
        <v>6930274</v>
      </c>
      <c r="F54" s="29">
        <f t="shared" si="6"/>
        <v>6900674.4000000004</v>
      </c>
      <c r="G54" s="29">
        <f t="shared" si="2"/>
        <v>99.572894231887517</v>
      </c>
    </row>
    <row r="55" spans="1:7" ht="15.75" x14ac:dyDescent="0.25">
      <c r="A55" s="87"/>
      <c r="B55" s="81"/>
      <c r="C55" s="22" t="s">
        <v>15</v>
      </c>
      <c r="D55" s="29">
        <f>D59+D63</f>
        <v>3812633.5300000003</v>
      </c>
      <c r="E55" s="29">
        <f t="shared" si="6"/>
        <v>4218036.53</v>
      </c>
      <c r="F55" s="29">
        <f t="shared" si="6"/>
        <v>4170608.3000000003</v>
      </c>
      <c r="G55" s="29">
        <f t="shared" si="2"/>
        <v>98.875585129178575</v>
      </c>
    </row>
    <row r="56" spans="1:7" ht="15.75" x14ac:dyDescent="0.25">
      <c r="A56" s="87"/>
      <c r="B56" s="81"/>
      <c r="C56" s="22" t="s">
        <v>16</v>
      </c>
      <c r="D56" s="29">
        <f>D60+D64</f>
        <v>0</v>
      </c>
      <c r="E56" s="29">
        <f t="shared" si="6"/>
        <v>0</v>
      </c>
      <c r="F56" s="29">
        <f t="shared" si="6"/>
        <v>0</v>
      </c>
      <c r="G56" s="29">
        <v>0</v>
      </c>
    </row>
    <row r="57" spans="1:7" ht="15.75" x14ac:dyDescent="0.25">
      <c r="A57" s="88"/>
      <c r="B57" s="81"/>
      <c r="C57" s="35" t="s">
        <v>17</v>
      </c>
      <c r="D57" s="30">
        <f>D54+D55+D56</f>
        <v>10742907.530000001</v>
      </c>
      <c r="E57" s="30">
        <f>E54+E55+E56</f>
        <v>11148310.530000001</v>
      </c>
      <c r="F57" s="30">
        <f>F54+F55+F56</f>
        <v>11071282.700000001</v>
      </c>
      <c r="G57" s="30">
        <f t="shared" si="2"/>
        <v>99.309062751771052</v>
      </c>
    </row>
    <row r="58" spans="1:7" ht="15.75" x14ac:dyDescent="0.25">
      <c r="A58" s="82" t="s">
        <v>41</v>
      </c>
      <c r="B58" s="81" t="s">
        <v>13</v>
      </c>
      <c r="C58" s="22" t="s">
        <v>14</v>
      </c>
      <c r="D58" s="31">
        <v>0</v>
      </c>
      <c r="E58" s="31">
        <v>0</v>
      </c>
      <c r="F58" s="32">
        <v>0</v>
      </c>
      <c r="G58" s="29">
        <v>0</v>
      </c>
    </row>
    <row r="59" spans="1:7" ht="15.75" x14ac:dyDescent="0.25">
      <c r="A59" s="83"/>
      <c r="B59" s="81"/>
      <c r="C59" s="22" t="s">
        <v>15</v>
      </c>
      <c r="D59" s="31">
        <v>3291000</v>
      </c>
      <c r="E59" s="31">
        <v>3696403</v>
      </c>
      <c r="F59" s="32">
        <v>3651202.7</v>
      </c>
      <c r="G59" s="29">
        <f t="shared" si="2"/>
        <v>98.777181492385978</v>
      </c>
    </row>
    <row r="60" spans="1:7" ht="15.75" x14ac:dyDescent="0.25">
      <c r="A60" s="83"/>
      <c r="B60" s="81"/>
      <c r="C60" s="22" t="s">
        <v>16</v>
      </c>
      <c r="D60" s="29">
        <v>0</v>
      </c>
      <c r="E60" s="29">
        <v>0</v>
      </c>
      <c r="F60" s="33">
        <v>0</v>
      </c>
      <c r="G60" s="29">
        <v>0</v>
      </c>
    </row>
    <row r="61" spans="1:7" ht="15.75" x14ac:dyDescent="0.25">
      <c r="A61" s="84"/>
      <c r="B61" s="81"/>
      <c r="C61" s="35" t="s">
        <v>17</v>
      </c>
      <c r="D61" s="30">
        <f>D58+D59+D60</f>
        <v>3291000</v>
      </c>
      <c r="E61" s="30">
        <f>E58+E59+E60</f>
        <v>3696403</v>
      </c>
      <c r="F61" s="34">
        <f>F58+F59+F60</f>
        <v>3651202.7</v>
      </c>
      <c r="G61" s="30">
        <f t="shared" si="2"/>
        <v>98.777181492385978</v>
      </c>
    </row>
    <row r="62" spans="1:7" ht="18" customHeight="1" x14ac:dyDescent="0.25">
      <c r="A62" s="82" t="s">
        <v>42</v>
      </c>
      <c r="B62" s="82" t="s">
        <v>13</v>
      </c>
      <c r="C62" s="22" t="s">
        <v>14</v>
      </c>
      <c r="D62" s="29">
        <f>5437385+1492889</f>
        <v>6930274</v>
      </c>
      <c r="E62" s="29">
        <f>5437385+1492889</f>
        <v>6930274</v>
      </c>
      <c r="F62" s="32">
        <v>6900674.4000000004</v>
      </c>
      <c r="G62" s="29">
        <f t="shared" si="2"/>
        <v>99.572894231887517</v>
      </c>
    </row>
    <row r="63" spans="1:7" ht="19.5" customHeight="1" x14ac:dyDescent="0.25">
      <c r="A63" s="83"/>
      <c r="B63" s="83"/>
      <c r="C63" s="22" t="s">
        <v>15</v>
      </c>
      <c r="D63" s="29">
        <f>409266+112367.53</f>
        <v>521633.53</v>
      </c>
      <c r="E63" s="29">
        <f>409266+112367.53</f>
        <v>521633.53</v>
      </c>
      <c r="F63" s="33">
        <v>519405.6</v>
      </c>
      <c r="G63" s="29">
        <f t="shared" si="2"/>
        <v>99.572893636649468</v>
      </c>
    </row>
    <row r="64" spans="1:7" ht="15.75" x14ac:dyDescent="0.25">
      <c r="A64" s="83"/>
      <c r="B64" s="83"/>
      <c r="C64" s="22" t="s">
        <v>16</v>
      </c>
      <c r="D64" s="29">
        <v>0</v>
      </c>
      <c r="E64" s="29">
        <v>0</v>
      </c>
      <c r="F64" s="29">
        <v>0</v>
      </c>
      <c r="G64" s="29">
        <v>0</v>
      </c>
    </row>
    <row r="65" spans="1:7" ht="23.25" customHeight="1" x14ac:dyDescent="0.25">
      <c r="A65" s="84"/>
      <c r="B65" s="84"/>
      <c r="C65" s="35" t="s">
        <v>17</v>
      </c>
      <c r="D65" s="30">
        <f>D62+D63+D64</f>
        <v>7451907.5300000003</v>
      </c>
      <c r="E65" s="30">
        <f>E62+E63+E64</f>
        <v>7451907.5300000003</v>
      </c>
      <c r="F65" s="30">
        <f>F62+F63+F64</f>
        <v>7420080</v>
      </c>
      <c r="G65" s="30">
        <f t="shared" si="2"/>
        <v>99.57289419022085</v>
      </c>
    </row>
    <row r="66" spans="1:7" ht="15.75" x14ac:dyDescent="0.25">
      <c r="A66" s="78" t="s">
        <v>43</v>
      </c>
      <c r="B66" s="81" t="s">
        <v>13</v>
      </c>
      <c r="C66" s="22" t="s">
        <v>14</v>
      </c>
      <c r="D66" s="29">
        <f>D70+D74+D78+D82+D86+D90+D106+D94</f>
        <v>3336875</v>
      </c>
      <c r="E66" s="29">
        <f>E70+E74+E78+E82+E86+E90+E106+E94+E98+E102</f>
        <v>5791652</v>
      </c>
      <c r="F66" s="29">
        <f>F70+F74+F78+F82+F86+F90+F106+F94+F98+F102</f>
        <v>5213419.3999999994</v>
      </c>
      <c r="G66" s="29">
        <f t="shared" si="2"/>
        <v>90.016102486820685</v>
      </c>
    </row>
    <row r="67" spans="1:7" ht="15.75" x14ac:dyDescent="0.25">
      <c r="A67" s="79"/>
      <c r="B67" s="81"/>
      <c r="C67" s="22" t="s">
        <v>15</v>
      </c>
      <c r="D67" s="29">
        <f>D71+D75+D79+D83+D87+D91+D107+D95</f>
        <v>6026259</v>
      </c>
      <c r="E67" s="29">
        <f>E71+E75+E79+E83+E87+E91+E107+E95+E99+E103</f>
        <v>9199355.870000001</v>
      </c>
      <c r="F67" s="29">
        <f>F71+F75+F79+F83+F87+F91+F107+F95+F99+F103</f>
        <v>6723494.4299999997</v>
      </c>
      <c r="G67" s="29">
        <f t="shared" si="2"/>
        <v>73.086578288877519</v>
      </c>
    </row>
    <row r="68" spans="1:7" ht="15.75" x14ac:dyDescent="0.25">
      <c r="A68" s="79"/>
      <c r="B68" s="81"/>
      <c r="C68" s="22" t="s">
        <v>16</v>
      </c>
      <c r="D68" s="29">
        <f>D72+D76+D84+D80+D88+D92+D108</f>
        <v>0</v>
      </c>
      <c r="E68" s="29">
        <f>E72+E76+E84+E80+E88+E92+E108+E100</f>
        <v>85000</v>
      </c>
      <c r="F68" s="29">
        <f>F72+F76+F84+F80+F88+F92+F108+F100</f>
        <v>63116.27</v>
      </c>
      <c r="G68" s="29">
        <v>0</v>
      </c>
    </row>
    <row r="69" spans="1:7" ht="15.75" x14ac:dyDescent="0.25">
      <c r="A69" s="80"/>
      <c r="B69" s="81"/>
      <c r="C69" s="35" t="s">
        <v>17</v>
      </c>
      <c r="D69" s="30">
        <f>D66+D67+D68</f>
        <v>9363134</v>
      </c>
      <c r="E69" s="30">
        <f>E66+E67+E68</f>
        <v>15076007.870000001</v>
      </c>
      <c r="F69" s="30">
        <f>F66+F67+F68</f>
        <v>12000030.099999998</v>
      </c>
      <c r="G69" s="30">
        <f t="shared" si="2"/>
        <v>79.596868106437242</v>
      </c>
    </row>
    <row r="70" spans="1:7" ht="15.75" x14ac:dyDescent="0.25">
      <c r="A70" s="82" t="s">
        <v>44</v>
      </c>
      <c r="B70" s="81" t="s">
        <v>13</v>
      </c>
      <c r="C70" s="22" t="s">
        <v>14</v>
      </c>
      <c r="D70" s="29">
        <v>3336875</v>
      </c>
      <c r="E70" s="29">
        <v>3206016.54</v>
      </c>
      <c r="F70" s="29">
        <v>3206016.54</v>
      </c>
      <c r="G70" s="29">
        <f t="shared" si="2"/>
        <v>100</v>
      </c>
    </row>
    <row r="71" spans="1:7" ht="15.75" x14ac:dyDescent="0.25">
      <c r="A71" s="83"/>
      <c r="B71" s="81"/>
      <c r="C71" s="22" t="s">
        <v>15</v>
      </c>
      <c r="D71" s="29">
        <v>175625</v>
      </c>
      <c r="E71" s="29">
        <v>168737.71</v>
      </c>
      <c r="F71" s="29">
        <v>168737.71</v>
      </c>
      <c r="G71" s="29">
        <f t="shared" ref="G71:G142" si="7">F71/E71*100</f>
        <v>100</v>
      </c>
    </row>
    <row r="72" spans="1:7" ht="15.75" x14ac:dyDescent="0.25">
      <c r="A72" s="83"/>
      <c r="B72" s="81"/>
      <c r="C72" s="22" t="s">
        <v>16</v>
      </c>
      <c r="D72" s="29">
        <v>0</v>
      </c>
      <c r="E72" s="29">
        <v>0</v>
      </c>
      <c r="F72" s="29">
        <v>0</v>
      </c>
      <c r="G72" s="29">
        <v>0</v>
      </c>
    </row>
    <row r="73" spans="1:7" ht="15.75" x14ac:dyDescent="0.25">
      <c r="A73" s="84"/>
      <c r="B73" s="81"/>
      <c r="C73" s="35" t="s">
        <v>17</v>
      </c>
      <c r="D73" s="30">
        <f>D70+D71+D72</f>
        <v>3512500</v>
      </c>
      <c r="E73" s="30">
        <f>E70+E71+E72</f>
        <v>3374754.25</v>
      </c>
      <c r="F73" s="30">
        <f>F70+F71+F72</f>
        <v>3374754.25</v>
      </c>
      <c r="G73" s="30">
        <f t="shared" si="7"/>
        <v>100</v>
      </c>
    </row>
    <row r="74" spans="1:7" ht="15.75" x14ac:dyDescent="0.25">
      <c r="A74" s="82" t="s">
        <v>45</v>
      </c>
      <c r="B74" s="81" t="s">
        <v>13</v>
      </c>
      <c r="C74" s="22" t="s">
        <v>14</v>
      </c>
      <c r="D74" s="29">
        <v>0</v>
      </c>
      <c r="E74" s="29">
        <v>0</v>
      </c>
      <c r="F74" s="29">
        <v>0</v>
      </c>
      <c r="G74" s="29">
        <v>0</v>
      </c>
    </row>
    <row r="75" spans="1:7" ht="15.75" x14ac:dyDescent="0.25">
      <c r="A75" s="83"/>
      <c r="B75" s="81"/>
      <c r="C75" s="22" t="s">
        <v>15</v>
      </c>
      <c r="D75" s="31">
        <v>2851000</v>
      </c>
      <c r="E75" s="31">
        <v>2913778</v>
      </c>
      <c r="F75" s="32">
        <v>2694414.48</v>
      </c>
      <c r="G75" s="29">
        <f t="shared" si="7"/>
        <v>92.471508810897745</v>
      </c>
    </row>
    <row r="76" spans="1:7" ht="15.75" x14ac:dyDescent="0.25">
      <c r="A76" s="83"/>
      <c r="B76" s="81"/>
      <c r="C76" s="22" t="s">
        <v>16</v>
      </c>
      <c r="D76" s="29">
        <v>0</v>
      </c>
      <c r="E76" s="29">
        <v>0</v>
      </c>
      <c r="F76" s="33">
        <v>0</v>
      </c>
      <c r="G76" s="29">
        <v>0</v>
      </c>
    </row>
    <row r="77" spans="1:7" ht="15.75" x14ac:dyDescent="0.25">
      <c r="A77" s="84"/>
      <c r="B77" s="81"/>
      <c r="C77" s="35" t="s">
        <v>17</v>
      </c>
      <c r="D77" s="30">
        <f>D74+D75+D76</f>
        <v>2851000</v>
      </c>
      <c r="E77" s="30">
        <f>E74+E75+E76</f>
        <v>2913778</v>
      </c>
      <c r="F77" s="34">
        <f>F74+F75+F76</f>
        <v>2694414.48</v>
      </c>
      <c r="G77" s="30">
        <f t="shared" si="7"/>
        <v>92.471508810897745</v>
      </c>
    </row>
    <row r="78" spans="1:7" ht="15.75" x14ac:dyDescent="0.25">
      <c r="A78" s="92" t="s">
        <v>46</v>
      </c>
      <c r="B78" s="81" t="s">
        <v>13</v>
      </c>
      <c r="C78" s="22" t="s">
        <v>14</v>
      </c>
      <c r="D78" s="29">
        <v>0</v>
      </c>
      <c r="E78" s="29">
        <v>0</v>
      </c>
      <c r="F78" s="33">
        <v>0</v>
      </c>
      <c r="G78" s="29">
        <v>0</v>
      </c>
    </row>
    <row r="79" spans="1:7" ht="15.75" x14ac:dyDescent="0.25">
      <c r="A79" s="93"/>
      <c r="B79" s="81"/>
      <c r="C79" s="22" t="s">
        <v>15</v>
      </c>
      <c r="D79" s="31">
        <v>821800</v>
      </c>
      <c r="E79" s="31">
        <v>821800</v>
      </c>
      <c r="F79" s="32">
        <v>753877.27</v>
      </c>
      <c r="G79" s="29">
        <f t="shared" si="7"/>
        <v>91.734883183256272</v>
      </c>
    </row>
    <row r="80" spans="1:7" ht="15.75" x14ac:dyDescent="0.25">
      <c r="A80" s="93"/>
      <c r="B80" s="81"/>
      <c r="C80" s="22" t="s">
        <v>16</v>
      </c>
      <c r="D80" s="29">
        <v>0</v>
      </c>
      <c r="E80" s="29">
        <v>0</v>
      </c>
      <c r="F80" s="33">
        <v>0</v>
      </c>
      <c r="G80" s="29">
        <v>0</v>
      </c>
    </row>
    <row r="81" spans="1:7" ht="15.75" x14ac:dyDescent="0.25">
      <c r="A81" s="94"/>
      <c r="B81" s="81"/>
      <c r="C81" s="35" t="s">
        <v>17</v>
      </c>
      <c r="D81" s="30">
        <f>D78+D79+D80</f>
        <v>821800</v>
      </c>
      <c r="E81" s="30">
        <f>E78+E79+E80</f>
        <v>821800</v>
      </c>
      <c r="F81" s="34">
        <f>F78+F79+F80</f>
        <v>753877.27</v>
      </c>
      <c r="G81" s="30">
        <f t="shared" si="7"/>
        <v>91.734883183256272</v>
      </c>
    </row>
    <row r="82" spans="1:7" ht="15.75" x14ac:dyDescent="0.25">
      <c r="A82" s="82" t="s">
        <v>47</v>
      </c>
      <c r="B82" s="81" t="s">
        <v>13</v>
      </c>
      <c r="C82" s="22" t="s">
        <v>14</v>
      </c>
      <c r="D82" s="29">
        <v>0</v>
      </c>
      <c r="E82" s="29">
        <v>0</v>
      </c>
      <c r="F82" s="33">
        <v>0</v>
      </c>
      <c r="G82" s="29">
        <v>0</v>
      </c>
    </row>
    <row r="83" spans="1:7" ht="15.75" x14ac:dyDescent="0.25">
      <c r="A83" s="83"/>
      <c r="B83" s="81"/>
      <c r="C83" s="22" t="s">
        <v>15</v>
      </c>
      <c r="D83" s="31">
        <v>300000</v>
      </c>
      <c r="E83" s="31">
        <v>300000</v>
      </c>
      <c r="F83" s="32">
        <v>300000</v>
      </c>
      <c r="G83" s="29">
        <f t="shared" si="7"/>
        <v>100</v>
      </c>
    </row>
    <row r="84" spans="1:7" ht="15.75" x14ac:dyDescent="0.25">
      <c r="A84" s="83"/>
      <c r="B84" s="81"/>
      <c r="C84" s="22" t="s">
        <v>16</v>
      </c>
      <c r="D84" s="29">
        <v>0</v>
      </c>
      <c r="E84" s="29">
        <v>0</v>
      </c>
      <c r="F84" s="29">
        <v>0</v>
      </c>
      <c r="G84" s="29">
        <v>0</v>
      </c>
    </row>
    <row r="85" spans="1:7" ht="15.75" x14ac:dyDescent="0.25">
      <c r="A85" s="84"/>
      <c r="B85" s="81"/>
      <c r="C85" s="35" t="s">
        <v>17</v>
      </c>
      <c r="D85" s="30">
        <f>D82+D83+D84</f>
        <v>300000</v>
      </c>
      <c r="E85" s="30">
        <f>E82+E83+E84</f>
        <v>300000</v>
      </c>
      <c r="F85" s="30">
        <f>F82+F83+F84</f>
        <v>300000</v>
      </c>
      <c r="G85" s="30">
        <f t="shared" si="7"/>
        <v>100</v>
      </c>
    </row>
    <row r="86" spans="1:7" ht="15.75" x14ac:dyDescent="0.25">
      <c r="A86" s="92" t="s">
        <v>48</v>
      </c>
      <c r="B86" s="81" t="s">
        <v>13</v>
      </c>
      <c r="C86" s="22" t="s">
        <v>14</v>
      </c>
      <c r="D86" s="29">
        <v>0</v>
      </c>
      <c r="E86" s="29">
        <v>0</v>
      </c>
      <c r="F86" s="29">
        <v>0</v>
      </c>
      <c r="G86" s="29">
        <v>0</v>
      </c>
    </row>
    <row r="87" spans="1:7" ht="15.75" x14ac:dyDescent="0.25">
      <c r="A87" s="93"/>
      <c r="B87" s="81"/>
      <c r="C87" s="22" t="s">
        <v>15</v>
      </c>
      <c r="D87" s="31">
        <v>67834</v>
      </c>
      <c r="E87" s="31">
        <v>2235517.77</v>
      </c>
      <c r="F87" s="32">
        <v>168150.79</v>
      </c>
      <c r="G87" s="29">
        <f t="shared" si="7"/>
        <v>7.5217827501321981</v>
      </c>
    </row>
    <row r="88" spans="1:7" ht="15.75" x14ac:dyDescent="0.25">
      <c r="A88" s="93"/>
      <c r="B88" s="81"/>
      <c r="C88" s="22" t="s">
        <v>16</v>
      </c>
      <c r="D88" s="29">
        <v>0</v>
      </c>
      <c r="E88" s="29">
        <v>0</v>
      </c>
      <c r="F88" s="33">
        <v>0</v>
      </c>
      <c r="G88" s="29">
        <v>0</v>
      </c>
    </row>
    <row r="89" spans="1:7" ht="15.75" x14ac:dyDescent="0.25">
      <c r="A89" s="94"/>
      <c r="B89" s="81"/>
      <c r="C89" s="35" t="s">
        <v>17</v>
      </c>
      <c r="D89" s="30">
        <f>D86+D87+D88</f>
        <v>67834</v>
      </c>
      <c r="E89" s="30">
        <f>E86+E87+E88</f>
        <v>2235517.77</v>
      </c>
      <c r="F89" s="34">
        <f>F86+F87+F88</f>
        <v>168150.79</v>
      </c>
      <c r="G89" s="30">
        <f t="shared" si="7"/>
        <v>7.5217827501321981</v>
      </c>
    </row>
    <row r="90" spans="1:7" ht="15.75" x14ac:dyDescent="0.25">
      <c r="A90" s="96" t="s">
        <v>49</v>
      </c>
      <c r="B90" s="81" t="s">
        <v>50</v>
      </c>
      <c r="C90" s="22" t="s">
        <v>14</v>
      </c>
      <c r="D90" s="29">
        <v>0</v>
      </c>
      <c r="E90" s="29">
        <v>0</v>
      </c>
      <c r="F90" s="33">
        <v>0</v>
      </c>
      <c r="G90" s="29">
        <v>0</v>
      </c>
    </row>
    <row r="91" spans="1:7" ht="15.75" x14ac:dyDescent="0.25">
      <c r="A91" s="97"/>
      <c r="B91" s="81"/>
      <c r="C91" s="22" t="s">
        <v>15</v>
      </c>
      <c r="D91" s="31">
        <v>1300000</v>
      </c>
      <c r="E91" s="31">
        <v>1300000</v>
      </c>
      <c r="F91" s="32">
        <v>1300000</v>
      </c>
      <c r="G91" s="29">
        <f t="shared" si="7"/>
        <v>100</v>
      </c>
    </row>
    <row r="92" spans="1:7" ht="15.75" x14ac:dyDescent="0.25">
      <c r="A92" s="97"/>
      <c r="B92" s="81"/>
      <c r="C92" s="22" t="s">
        <v>16</v>
      </c>
      <c r="D92" s="29">
        <v>0</v>
      </c>
      <c r="E92" s="29">
        <v>0</v>
      </c>
      <c r="F92" s="29">
        <v>0</v>
      </c>
      <c r="G92" s="29">
        <v>0</v>
      </c>
    </row>
    <row r="93" spans="1:7" ht="24.75" customHeight="1" x14ac:dyDescent="0.25">
      <c r="A93" s="98"/>
      <c r="B93" s="81"/>
      <c r="C93" s="35" t="s">
        <v>17</v>
      </c>
      <c r="D93" s="30">
        <f>D90+D91+D92</f>
        <v>1300000</v>
      </c>
      <c r="E93" s="30">
        <f>E90+E91+E92</f>
        <v>1300000</v>
      </c>
      <c r="F93" s="30">
        <f>F90+F91+F92</f>
        <v>1300000</v>
      </c>
      <c r="G93" s="30">
        <f t="shared" si="7"/>
        <v>100</v>
      </c>
    </row>
    <row r="94" spans="1:7" ht="15.75" x14ac:dyDescent="0.25">
      <c r="A94" s="92" t="s">
        <v>51</v>
      </c>
      <c r="B94" s="95" t="s">
        <v>13</v>
      </c>
      <c r="C94" s="23" t="s">
        <v>14</v>
      </c>
      <c r="D94" s="29">
        <v>0</v>
      </c>
      <c r="E94" s="29">
        <v>0</v>
      </c>
      <c r="F94" s="29">
        <v>0</v>
      </c>
      <c r="G94" s="29">
        <v>0</v>
      </c>
    </row>
    <row r="95" spans="1:7" ht="15.75" x14ac:dyDescent="0.25">
      <c r="A95" s="93"/>
      <c r="B95" s="95"/>
      <c r="C95" s="23" t="s">
        <v>15</v>
      </c>
      <c r="D95" s="29">
        <v>280000</v>
      </c>
      <c r="E95" s="29">
        <v>255040</v>
      </c>
      <c r="F95" s="29">
        <v>177354.67</v>
      </c>
      <c r="G95" s="29">
        <f t="shared" si="7"/>
        <v>69.539942754077799</v>
      </c>
    </row>
    <row r="96" spans="1:7" ht="15.75" x14ac:dyDescent="0.25">
      <c r="A96" s="93"/>
      <c r="B96" s="95"/>
      <c r="C96" s="23" t="s">
        <v>16</v>
      </c>
      <c r="D96" s="29">
        <v>0</v>
      </c>
      <c r="E96" s="29">
        <v>0</v>
      </c>
      <c r="F96" s="29">
        <v>0</v>
      </c>
      <c r="G96" s="29">
        <v>0</v>
      </c>
    </row>
    <row r="97" spans="1:7" ht="15.75" x14ac:dyDescent="0.25">
      <c r="A97" s="94"/>
      <c r="B97" s="95"/>
      <c r="C97" s="24" t="s">
        <v>17</v>
      </c>
      <c r="D97" s="30">
        <f>D94+D95+D96</f>
        <v>280000</v>
      </c>
      <c r="E97" s="30">
        <f>E94+E95+E96</f>
        <v>255040</v>
      </c>
      <c r="F97" s="30">
        <f t="shared" ref="F97" si="8">F94+F95+F96</f>
        <v>177354.67</v>
      </c>
      <c r="G97" s="30">
        <f t="shared" si="7"/>
        <v>69.539942754077799</v>
      </c>
    </row>
    <row r="98" spans="1:7" ht="15.75" x14ac:dyDescent="0.25">
      <c r="A98" s="92" t="s">
        <v>52</v>
      </c>
      <c r="B98" s="95" t="s">
        <v>13</v>
      </c>
      <c r="C98" s="23" t="s">
        <v>14</v>
      </c>
      <c r="D98" s="29">
        <v>0</v>
      </c>
      <c r="E98" s="29">
        <v>2245950</v>
      </c>
      <c r="F98" s="29">
        <v>1667717.4</v>
      </c>
      <c r="G98" s="30">
        <f t="shared" si="7"/>
        <v>74.254431309690773</v>
      </c>
    </row>
    <row r="99" spans="1:7" ht="15.75" x14ac:dyDescent="0.25">
      <c r="A99" s="93"/>
      <c r="B99" s="95"/>
      <c r="C99" s="23" t="s">
        <v>15</v>
      </c>
      <c r="D99" s="29">
        <v>0</v>
      </c>
      <c r="E99" s="29">
        <v>169050</v>
      </c>
      <c r="F99" s="29">
        <v>125527.12</v>
      </c>
      <c r="G99" s="30">
        <f t="shared" si="7"/>
        <v>74.254433599526763</v>
      </c>
    </row>
    <row r="100" spans="1:7" ht="15.75" x14ac:dyDescent="0.25">
      <c r="A100" s="93"/>
      <c r="B100" s="95"/>
      <c r="C100" s="23" t="s">
        <v>16</v>
      </c>
      <c r="D100" s="29">
        <v>0</v>
      </c>
      <c r="E100" s="29">
        <v>85000</v>
      </c>
      <c r="F100" s="29">
        <v>63116.27</v>
      </c>
      <c r="G100" s="30">
        <f t="shared" si="7"/>
        <v>74.254435294117641</v>
      </c>
    </row>
    <row r="101" spans="1:7" ht="15.75" x14ac:dyDescent="0.25">
      <c r="A101" s="94"/>
      <c r="B101" s="95"/>
      <c r="C101" s="24" t="s">
        <v>17</v>
      </c>
      <c r="D101" s="30">
        <f>D98+D99+D100</f>
        <v>0</v>
      </c>
      <c r="E101" s="30">
        <f>E98+E99+E100</f>
        <v>2500000</v>
      </c>
      <c r="F101" s="30">
        <f t="shared" ref="F101" si="9">F98+F99+F100</f>
        <v>1856360.79</v>
      </c>
      <c r="G101" s="30">
        <f t="shared" si="7"/>
        <v>74.254431600000004</v>
      </c>
    </row>
    <row r="102" spans="1:7" ht="15.75" x14ac:dyDescent="0.25">
      <c r="A102" s="82" t="s">
        <v>53</v>
      </c>
      <c r="B102" s="95" t="s">
        <v>13</v>
      </c>
      <c r="C102" s="23" t="s">
        <v>14</v>
      </c>
      <c r="D102" s="29">
        <v>0</v>
      </c>
      <c r="E102" s="29">
        <v>339685.46</v>
      </c>
      <c r="F102" s="29">
        <v>339685.46</v>
      </c>
      <c r="G102" s="29">
        <v>0</v>
      </c>
    </row>
    <row r="103" spans="1:7" ht="15.75" x14ac:dyDescent="0.25">
      <c r="A103" s="83"/>
      <c r="B103" s="95"/>
      <c r="C103" s="23" t="s">
        <v>15</v>
      </c>
      <c r="D103" s="29">
        <v>0</v>
      </c>
      <c r="E103" s="29">
        <v>0</v>
      </c>
      <c r="F103" s="29">
        <v>0</v>
      </c>
      <c r="G103" s="29">
        <v>0</v>
      </c>
    </row>
    <row r="104" spans="1:7" ht="15.75" x14ac:dyDescent="0.25">
      <c r="A104" s="83"/>
      <c r="B104" s="95"/>
      <c r="C104" s="23" t="s">
        <v>16</v>
      </c>
      <c r="D104" s="29">
        <v>0</v>
      </c>
      <c r="E104" s="29">
        <v>0</v>
      </c>
      <c r="F104" s="29">
        <v>0</v>
      </c>
      <c r="G104" s="29">
        <v>0</v>
      </c>
    </row>
    <row r="105" spans="1:7" ht="23.25" customHeight="1" x14ac:dyDescent="0.25">
      <c r="A105" s="84"/>
      <c r="B105" s="95"/>
      <c r="C105" s="24" t="s">
        <v>17</v>
      </c>
      <c r="D105" s="30">
        <f>D102+D103+D104</f>
        <v>0</v>
      </c>
      <c r="E105" s="30">
        <f>E102+E103+E104</f>
        <v>339685.46</v>
      </c>
      <c r="F105" s="30">
        <f t="shared" ref="F105" si="10">F102+F103+F104</f>
        <v>339685.46</v>
      </c>
      <c r="G105" s="30">
        <f t="shared" si="7"/>
        <v>100</v>
      </c>
    </row>
    <row r="106" spans="1:7" ht="15.75" x14ac:dyDescent="0.25">
      <c r="A106" s="82" t="s">
        <v>54</v>
      </c>
      <c r="B106" s="81" t="s">
        <v>13</v>
      </c>
      <c r="C106" s="22" t="s">
        <v>14</v>
      </c>
      <c r="D106" s="29">
        <v>0</v>
      </c>
      <c r="E106" s="29">
        <v>0</v>
      </c>
      <c r="F106" s="29">
        <v>0</v>
      </c>
      <c r="G106" s="29">
        <v>0</v>
      </c>
    </row>
    <row r="107" spans="1:7" ht="15.75" x14ac:dyDescent="0.25">
      <c r="A107" s="83"/>
      <c r="B107" s="81"/>
      <c r="C107" s="22" t="s">
        <v>15</v>
      </c>
      <c r="D107" s="29">
        <v>230000</v>
      </c>
      <c r="E107" s="29">
        <v>1035432.39</v>
      </c>
      <c r="F107" s="29">
        <v>1035432.39</v>
      </c>
      <c r="G107" s="29">
        <f t="shared" si="7"/>
        <v>100</v>
      </c>
    </row>
    <row r="108" spans="1:7" ht="15.75" x14ac:dyDescent="0.25">
      <c r="A108" s="83"/>
      <c r="B108" s="81"/>
      <c r="C108" s="22" t="s">
        <v>16</v>
      </c>
      <c r="D108" s="29">
        <v>0</v>
      </c>
      <c r="E108" s="29">
        <v>0</v>
      </c>
      <c r="F108" s="29">
        <v>0</v>
      </c>
      <c r="G108" s="29">
        <v>0</v>
      </c>
    </row>
    <row r="109" spans="1:7" ht="15.75" x14ac:dyDescent="0.25">
      <c r="A109" s="84"/>
      <c r="B109" s="81"/>
      <c r="C109" s="35" t="s">
        <v>17</v>
      </c>
      <c r="D109" s="30">
        <f>D106+D107+D108</f>
        <v>230000</v>
      </c>
      <c r="E109" s="30">
        <f>E106+E107+E108</f>
        <v>1035432.39</v>
      </c>
      <c r="F109" s="30">
        <f>F106+F107+F108</f>
        <v>1035432.39</v>
      </c>
      <c r="G109" s="30">
        <f t="shared" si="7"/>
        <v>100</v>
      </c>
    </row>
    <row r="110" spans="1:7" ht="34.5" customHeight="1" x14ac:dyDescent="0.25">
      <c r="A110" s="78" t="s">
        <v>55</v>
      </c>
      <c r="B110" s="78" t="s">
        <v>56</v>
      </c>
      <c r="C110" s="22" t="s">
        <v>14</v>
      </c>
      <c r="D110" s="29">
        <f>D122+D126+D130+D134+D138+D146+D154+D158+D150+D162+D166+D170+D114+D118+D142</f>
        <v>107630061.84999999</v>
      </c>
      <c r="E110" s="29">
        <f>E122+E126+E130+E134+E138+E146+E154+E158+E150+E162+E166+E170+E114+E118+E142+E174</f>
        <v>121347812.22</v>
      </c>
      <c r="F110" s="29">
        <f>F122+F126+F130+F134+F138+F146+F154+F158+F150+F162+F166+F170+F114+F118+F142+F174</f>
        <v>119410474.67</v>
      </c>
      <c r="G110" s="29">
        <f t="shared" si="7"/>
        <v>98.403483742675419</v>
      </c>
    </row>
    <row r="111" spans="1:7" ht="28.5" customHeight="1" x14ac:dyDescent="0.25">
      <c r="A111" s="79"/>
      <c r="B111" s="79"/>
      <c r="C111" s="22" t="s">
        <v>15</v>
      </c>
      <c r="D111" s="29">
        <f>D123+D127+D131+D135+D139+D147+D155+D159+D151+D163+D167+D171+D115+D119+D143</f>
        <v>64868905.959999993</v>
      </c>
      <c r="E111" s="29">
        <f>E123+E127+E131+E135+E139+E147+E155+E159+E151+E163+E167+E171+E115+E119+E143+E175+E179</f>
        <v>69651234.689999998</v>
      </c>
      <c r="F111" s="29">
        <f>F123+F127+F131+F135+F139+F147+F155+F159+F151+F163+F167+F171+F115+F119+F143+F175+F179</f>
        <v>68788300.450000003</v>
      </c>
      <c r="G111" s="29">
        <f t="shared" si="7"/>
        <v>98.761063972748374</v>
      </c>
    </row>
    <row r="112" spans="1:7" ht="27" customHeight="1" x14ac:dyDescent="0.25">
      <c r="A112" s="79"/>
      <c r="B112" s="79"/>
      <c r="C112" s="22" t="s">
        <v>16</v>
      </c>
      <c r="D112" s="29">
        <f>D124+D132+D136+D140+D148+D156+D160</f>
        <v>0</v>
      </c>
      <c r="E112" s="29">
        <f>E124+E132+E136+E140+E148+E156+E160</f>
        <v>0</v>
      </c>
      <c r="F112" s="29">
        <f>F124+F132+F136+F140+F148+F156+F160</f>
        <v>0</v>
      </c>
      <c r="G112" s="29">
        <v>0</v>
      </c>
    </row>
    <row r="113" spans="1:7" ht="21.75" customHeight="1" x14ac:dyDescent="0.25">
      <c r="A113" s="80"/>
      <c r="B113" s="80"/>
      <c r="C113" s="35" t="s">
        <v>17</v>
      </c>
      <c r="D113" s="30">
        <f>D110+D111+D112</f>
        <v>172498967.81</v>
      </c>
      <c r="E113" s="30">
        <f t="shared" ref="E113:F113" si="11">E110+E111+E112</f>
        <v>190999046.91</v>
      </c>
      <c r="F113" s="30">
        <f t="shared" si="11"/>
        <v>188198775.12</v>
      </c>
      <c r="G113" s="30">
        <f t="shared" si="7"/>
        <v>98.533881799253436</v>
      </c>
    </row>
    <row r="114" spans="1:7" ht="25.5" customHeight="1" x14ac:dyDescent="0.25">
      <c r="A114" s="82" t="s">
        <v>57</v>
      </c>
      <c r="B114" s="82" t="s">
        <v>56</v>
      </c>
      <c r="C114" s="22" t="s">
        <v>14</v>
      </c>
      <c r="D114" s="29">
        <v>56000</v>
      </c>
      <c r="E114" s="29">
        <v>56000</v>
      </c>
      <c r="F114" s="29">
        <v>56000</v>
      </c>
      <c r="G114" s="29">
        <f t="shared" si="7"/>
        <v>100</v>
      </c>
    </row>
    <row r="115" spans="1:7" ht="34.5" customHeight="1" x14ac:dyDescent="0.25">
      <c r="A115" s="83"/>
      <c r="B115" s="83"/>
      <c r="C115" s="22" t="s">
        <v>15</v>
      </c>
      <c r="D115" s="29">
        <v>4215.0600000000004</v>
      </c>
      <c r="E115" s="29">
        <v>4215.0600000000004</v>
      </c>
      <c r="F115" s="29">
        <v>4215.0600000000004</v>
      </c>
      <c r="G115" s="29">
        <f t="shared" si="7"/>
        <v>100</v>
      </c>
    </row>
    <row r="116" spans="1:7" ht="36.75" customHeight="1" x14ac:dyDescent="0.25">
      <c r="A116" s="83"/>
      <c r="B116" s="83"/>
      <c r="C116" s="22" t="s">
        <v>16</v>
      </c>
      <c r="D116" s="29">
        <v>0</v>
      </c>
      <c r="E116" s="29">
        <v>0</v>
      </c>
      <c r="F116" s="29">
        <v>0</v>
      </c>
      <c r="G116" s="29">
        <v>0</v>
      </c>
    </row>
    <row r="117" spans="1:7" ht="24" customHeight="1" x14ac:dyDescent="0.25">
      <c r="A117" s="84"/>
      <c r="B117" s="84"/>
      <c r="C117" s="35" t="s">
        <v>17</v>
      </c>
      <c r="D117" s="30">
        <f>D114+D115+D116</f>
        <v>60215.06</v>
      </c>
      <c r="E117" s="30">
        <f>E114+E115+E116</f>
        <v>60215.06</v>
      </c>
      <c r="F117" s="30">
        <f>F114+F115+F116</f>
        <v>60215.06</v>
      </c>
      <c r="G117" s="30">
        <f t="shared" si="7"/>
        <v>100</v>
      </c>
    </row>
    <row r="118" spans="1:7" ht="30.75" customHeight="1" x14ac:dyDescent="0.25">
      <c r="A118" s="82" t="s">
        <v>117</v>
      </c>
      <c r="B118" s="82" t="s">
        <v>56</v>
      </c>
      <c r="C118" s="22" t="s">
        <v>14</v>
      </c>
      <c r="D118" s="29">
        <v>162337.66</v>
      </c>
      <c r="E118" s="29">
        <v>162337.66</v>
      </c>
      <c r="F118" s="29">
        <v>162337.66</v>
      </c>
      <c r="G118" s="29">
        <f t="shared" si="7"/>
        <v>100</v>
      </c>
    </row>
    <row r="119" spans="1:7" ht="28.5" customHeight="1" x14ac:dyDescent="0.25">
      <c r="A119" s="83"/>
      <c r="B119" s="83"/>
      <c r="C119" s="22" t="s">
        <v>15</v>
      </c>
      <c r="D119" s="29">
        <v>12218.97</v>
      </c>
      <c r="E119" s="29">
        <v>12218.97</v>
      </c>
      <c r="F119" s="29">
        <v>12218.97</v>
      </c>
      <c r="G119" s="29">
        <f t="shared" si="7"/>
        <v>100</v>
      </c>
    </row>
    <row r="120" spans="1:7" ht="15.75" x14ac:dyDescent="0.25">
      <c r="A120" s="83"/>
      <c r="B120" s="83"/>
      <c r="C120" s="22" t="s">
        <v>16</v>
      </c>
      <c r="D120" s="29">
        <v>0</v>
      </c>
      <c r="E120" s="29">
        <v>0</v>
      </c>
      <c r="F120" s="29">
        <v>0</v>
      </c>
      <c r="G120" s="29">
        <v>0</v>
      </c>
    </row>
    <row r="121" spans="1:7" ht="15.75" x14ac:dyDescent="0.25">
      <c r="A121" s="84"/>
      <c r="B121" s="84"/>
      <c r="C121" s="35" t="s">
        <v>17</v>
      </c>
      <c r="D121" s="30">
        <f>D118+D119+D120</f>
        <v>174556.63</v>
      </c>
      <c r="E121" s="29">
        <f>E118+E119+E120</f>
        <v>174556.63</v>
      </c>
      <c r="F121" s="30">
        <f>F118+F119+F120</f>
        <v>174556.63</v>
      </c>
      <c r="G121" s="30">
        <f t="shared" si="7"/>
        <v>100</v>
      </c>
    </row>
    <row r="122" spans="1:7" ht="15.75" x14ac:dyDescent="0.25">
      <c r="A122" s="92" t="s">
        <v>58</v>
      </c>
      <c r="B122" s="92" t="s">
        <v>56</v>
      </c>
      <c r="C122" s="23" t="s">
        <v>14</v>
      </c>
      <c r="D122" s="36">
        <v>37620850</v>
      </c>
      <c r="E122" s="36">
        <v>42991556</v>
      </c>
      <c r="F122" s="37">
        <v>42991556</v>
      </c>
      <c r="G122" s="29">
        <f t="shared" si="7"/>
        <v>100</v>
      </c>
    </row>
    <row r="123" spans="1:7" ht="15.75" x14ac:dyDescent="0.25">
      <c r="A123" s="93"/>
      <c r="B123" s="93"/>
      <c r="C123" s="23" t="s">
        <v>15</v>
      </c>
      <c r="D123" s="31">
        <v>11025720</v>
      </c>
      <c r="E123" s="31">
        <v>12607295.810000001</v>
      </c>
      <c r="F123" s="32">
        <v>12466621.35</v>
      </c>
      <c r="G123" s="29">
        <f t="shared" si="7"/>
        <v>98.884182126603079</v>
      </c>
    </row>
    <row r="124" spans="1:7" ht="15.75" x14ac:dyDescent="0.25">
      <c r="A124" s="93"/>
      <c r="B124" s="93"/>
      <c r="C124" s="23" t="s">
        <v>16</v>
      </c>
      <c r="D124" s="29">
        <v>0</v>
      </c>
      <c r="E124" s="29">
        <v>0</v>
      </c>
      <c r="F124" s="29">
        <v>0</v>
      </c>
      <c r="G124" s="29">
        <v>0</v>
      </c>
    </row>
    <row r="125" spans="1:7" ht="15.75" x14ac:dyDescent="0.25">
      <c r="A125" s="94"/>
      <c r="B125" s="94"/>
      <c r="C125" s="24" t="s">
        <v>17</v>
      </c>
      <c r="D125" s="30">
        <f>D122+D123+D124</f>
        <v>48646570</v>
      </c>
      <c r="E125" s="30">
        <f>E122+E123+E124</f>
        <v>55598851.810000002</v>
      </c>
      <c r="F125" s="30">
        <f>F122+F123+F124</f>
        <v>55458177.350000001</v>
      </c>
      <c r="G125" s="30">
        <f t="shared" si="7"/>
        <v>99.746983156269607</v>
      </c>
    </row>
    <row r="126" spans="1:7" ht="29.25" customHeight="1" x14ac:dyDescent="0.25">
      <c r="A126" s="92" t="s">
        <v>59</v>
      </c>
      <c r="B126" s="92" t="s">
        <v>56</v>
      </c>
      <c r="C126" s="23" t="s">
        <v>14</v>
      </c>
      <c r="D126" s="29">
        <v>7019704</v>
      </c>
      <c r="E126" s="29">
        <v>4472480.57</v>
      </c>
      <c r="F126" s="29">
        <v>4327432.57</v>
      </c>
      <c r="G126" s="29">
        <f t="shared" si="7"/>
        <v>96.756878029321442</v>
      </c>
    </row>
    <row r="127" spans="1:7" ht="35.25" customHeight="1" x14ac:dyDescent="0.25">
      <c r="A127" s="93"/>
      <c r="B127" s="93"/>
      <c r="C127" s="23" t="s">
        <v>15</v>
      </c>
      <c r="D127" s="29">
        <v>528364.81999999995</v>
      </c>
      <c r="E127" s="29">
        <v>336638.32</v>
      </c>
      <c r="F127" s="29">
        <v>325720.75</v>
      </c>
      <c r="G127" s="29">
        <f t="shared" si="7"/>
        <v>96.756884361827844</v>
      </c>
    </row>
    <row r="128" spans="1:7" ht="29.25" customHeight="1" x14ac:dyDescent="0.25">
      <c r="A128" s="93"/>
      <c r="B128" s="93"/>
      <c r="C128" s="23" t="s">
        <v>16</v>
      </c>
      <c r="D128" s="29">
        <v>0</v>
      </c>
      <c r="E128" s="29">
        <v>0</v>
      </c>
      <c r="F128" s="29">
        <v>0</v>
      </c>
      <c r="G128" s="29">
        <v>0</v>
      </c>
    </row>
    <row r="129" spans="1:7" ht="25.5" customHeight="1" x14ac:dyDescent="0.25">
      <c r="A129" s="94"/>
      <c r="B129" s="94"/>
      <c r="C129" s="24" t="s">
        <v>17</v>
      </c>
      <c r="D129" s="30">
        <f>D126+D127+D128</f>
        <v>7548068.8200000003</v>
      </c>
      <c r="E129" s="30">
        <f>E126+E127+E128</f>
        <v>4809118.8900000006</v>
      </c>
      <c r="F129" s="30">
        <f t="shared" ref="F129" si="12">F126+F127+F128</f>
        <v>4653153.32</v>
      </c>
      <c r="G129" s="30">
        <f t="shared" si="7"/>
        <v>96.756878472596881</v>
      </c>
    </row>
    <row r="130" spans="1:7" ht="25.5" customHeight="1" x14ac:dyDescent="0.25">
      <c r="A130" s="82" t="s">
        <v>60</v>
      </c>
      <c r="B130" s="82" t="s">
        <v>56</v>
      </c>
      <c r="C130" s="22" t="s">
        <v>14</v>
      </c>
      <c r="D130" s="36">
        <v>48418472</v>
      </c>
      <c r="E130" s="36">
        <v>50377947</v>
      </c>
      <c r="F130" s="37">
        <v>50377947</v>
      </c>
      <c r="G130" s="29">
        <f t="shared" si="7"/>
        <v>100</v>
      </c>
    </row>
    <row r="131" spans="1:7" ht="21.75" customHeight="1" x14ac:dyDescent="0.25">
      <c r="A131" s="83"/>
      <c r="B131" s="83"/>
      <c r="C131" s="22" t="s">
        <v>15</v>
      </c>
      <c r="D131" s="31">
        <v>19891817.23</v>
      </c>
      <c r="E131" s="31">
        <v>21762891.890000001</v>
      </c>
      <c r="F131" s="38">
        <v>21417548.350000001</v>
      </c>
      <c r="G131" s="29">
        <f t="shared" si="7"/>
        <v>98.413154181229544</v>
      </c>
    </row>
    <row r="132" spans="1:7" ht="29.25" customHeight="1" x14ac:dyDescent="0.25">
      <c r="A132" s="83"/>
      <c r="B132" s="83"/>
      <c r="C132" s="22" t="s">
        <v>16</v>
      </c>
      <c r="D132" s="29">
        <v>0</v>
      </c>
      <c r="E132" s="29">
        <v>0</v>
      </c>
      <c r="F132" s="33">
        <v>0</v>
      </c>
      <c r="G132" s="29">
        <v>0</v>
      </c>
    </row>
    <row r="133" spans="1:7" ht="28.5" customHeight="1" x14ac:dyDescent="0.25">
      <c r="A133" s="84"/>
      <c r="B133" s="84"/>
      <c r="C133" s="35" t="s">
        <v>17</v>
      </c>
      <c r="D133" s="30">
        <f>D130+D131+D132</f>
        <v>68310289.230000004</v>
      </c>
      <c r="E133" s="30">
        <f>E130+E131+E132</f>
        <v>72140838.890000001</v>
      </c>
      <c r="F133" s="34">
        <f>F130+F131+F132</f>
        <v>71795495.349999994</v>
      </c>
      <c r="G133" s="30">
        <f t="shared" si="7"/>
        <v>99.521292591944231</v>
      </c>
    </row>
    <row r="134" spans="1:7" ht="15.75" x14ac:dyDescent="0.25">
      <c r="A134" s="82" t="s">
        <v>61</v>
      </c>
      <c r="B134" s="82" t="s">
        <v>56</v>
      </c>
      <c r="C134" s="22" t="s">
        <v>14</v>
      </c>
      <c r="D134" s="29">
        <v>0</v>
      </c>
      <c r="E134" s="29">
        <v>0</v>
      </c>
      <c r="F134" s="33">
        <v>0</v>
      </c>
      <c r="G134" s="29">
        <v>0</v>
      </c>
    </row>
    <row r="135" spans="1:7" ht="15.75" x14ac:dyDescent="0.25">
      <c r="A135" s="83"/>
      <c r="B135" s="83"/>
      <c r="C135" s="22" t="s">
        <v>15</v>
      </c>
      <c r="D135" s="31">
        <v>21856385</v>
      </c>
      <c r="E135" s="31">
        <v>23045234.670000002</v>
      </c>
      <c r="F135" s="32">
        <v>22920999.879999999</v>
      </c>
      <c r="G135" s="29">
        <f t="shared" si="7"/>
        <v>99.460908982794038</v>
      </c>
    </row>
    <row r="136" spans="1:7" ht="15.75" x14ac:dyDescent="0.25">
      <c r="A136" s="83"/>
      <c r="B136" s="83"/>
      <c r="C136" s="22" t="s">
        <v>16</v>
      </c>
      <c r="D136" s="29">
        <v>0</v>
      </c>
      <c r="E136" s="29">
        <v>0</v>
      </c>
      <c r="F136" s="33">
        <v>0</v>
      </c>
      <c r="G136" s="29">
        <v>0</v>
      </c>
    </row>
    <row r="137" spans="1:7" ht="15.75" x14ac:dyDescent="0.25">
      <c r="A137" s="84"/>
      <c r="B137" s="84"/>
      <c r="C137" s="35" t="s">
        <v>17</v>
      </c>
      <c r="D137" s="30">
        <f>D134+D135+D136</f>
        <v>21856385</v>
      </c>
      <c r="E137" s="30">
        <f>E134+E135+E136</f>
        <v>23045234.670000002</v>
      </c>
      <c r="F137" s="34">
        <f>F134+F135+F136</f>
        <v>22920999.879999999</v>
      </c>
      <c r="G137" s="30">
        <f t="shared" si="7"/>
        <v>99.460908982794038</v>
      </c>
    </row>
    <row r="138" spans="1:7" ht="27" customHeight="1" x14ac:dyDescent="0.25">
      <c r="A138" s="82" t="s">
        <v>62</v>
      </c>
      <c r="B138" s="82" t="s">
        <v>56</v>
      </c>
      <c r="C138" s="22" t="s">
        <v>14</v>
      </c>
      <c r="D138" s="36">
        <v>1266008</v>
      </c>
      <c r="E138" s="36">
        <v>1208929</v>
      </c>
      <c r="F138" s="37">
        <v>1208929</v>
      </c>
      <c r="G138" s="29">
        <f t="shared" si="7"/>
        <v>100</v>
      </c>
    </row>
    <row r="139" spans="1:7" ht="28.5" customHeight="1" x14ac:dyDescent="0.25">
      <c r="A139" s="83"/>
      <c r="B139" s="83"/>
      <c r="C139" s="22" t="s">
        <v>15</v>
      </c>
      <c r="D139" s="29">
        <v>0</v>
      </c>
      <c r="E139" s="29">
        <v>0</v>
      </c>
      <c r="F139" s="33">
        <v>0</v>
      </c>
      <c r="G139" s="29">
        <v>0</v>
      </c>
    </row>
    <row r="140" spans="1:7" ht="22.5" customHeight="1" x14ac:dyDescent="0.25">
      <c r="A140" s="83"/>
      <c r="B140" s="83"/>
      <c r="C140" s="22" t="s">
        <v>16</v>
      </c>
      <c r="D140" s="29">
        <v>0</v>
      </c>
      <c r="E140" s="29">
        <v>0</v>
      </c>
      <c r="F140" s="29">
        <v>0</v>
      </c>
      <c r="G140" s="29">
        <v>0</v>
      </c>
    </row>
    <row r="141" spans="1:7" ht="15.75" x14ac:dyDescent="0.25">
      <c r="A141" s="84"/>
      <c r="B141" s="84"/>
      <c r="C141" s="35" t="s">
        <v>17</v>
      </c>
      <c r="D141" s="30">
        <f>D138+D139+D140</f>
        <v>1266008</v>
      </c>
      <c r="E141" s="30">
        <f>E138+E139+E140</f>
        <v>1208929</v>
      </c>
      <c r="F141" s="30">
        <f>F138+F139+F140</f>
        <v>1208929</v>
      </c>
      <c r="G141" s="30">
        <f t="shared" si="7"/>
        <v>100</v>
      </c>
    </row>
    <row r="142" spans="1:7" ht="24.75" customHeight="1" x14ac:dyDescent="0.25">
      <c r="A142" s="92" t="s">
        <v>63</v>
      </c>
      <c r="B142" s="92" t="s">
        <v>56</v>
      </c>
      <c r="C142" s="23" t="s">
        <v>14</v>
      </c>
      <c r="D142" s="29">
        <v>4843440</v>
      </c>
      <c r="E142" s="29">
        <v>4843440</v>
      </c>
      <c r="F142" s="29">
        <v>4839668</v>
      </c>
      <c r="G142" s="29">
        <f t="shared" si="7"/>
        <v>99.922121467386816</v>
      </c>
    </row>
    <row r="143" spans="1:7" ht="27" customHeight="1" x14ac:dyDescent="0.25">
      <c r="A143" s="93"/>
      <c r="B143" s="93"/>
      <c r="C143" s="23" t="s">
        <v>15</v>
      </c>
      <c r="D143" s="29">
        <v>0</v>
      </c>
      <c r="E143" s="29">
        <v>0</v>
      </c>
      <c r="F143" s="29">
        <v>0</v>
      </c>
      <c r="G143" s="29">
        <v>0</v>
      </c>
    </row>
    <row r="144" spans="1:7" ht="32.25" customHeight="1" x14ac:dyDescent="0.25">
      <c r="A144" s="93"/>
      <c r="B144" s="93"/>
      <c r="C144" s="23" t="s">
        <v>16</v>
      </c>
      <c r="D144" s="29">
        <v>0</v>
      </c>
      <c r="E144" s="29">
        <v>0</v>
      </c>
      <c r="F144" s="29">
        <v>0</v>
      </c>
      <c r="G144" s="29">
        <v>0</v>
      </c>
    </row>
    <row r="145" spans="1:7" ht="23.25" customHeight="1" x14ac:dyDescent="0.25">
      <c r="A145" s="94"/>
      <c r="B145" s="94"/>
      <c r="C145" s="24" t="s">
        <v>17</v>
      </c>
      <c r="D145" s="30">
        <f>D142+D143+D144</f>
        <v>4843440</v>
      </c>
      <c r="E145" s="30">
        <f>E142+E143+E144</f>
        <v>4843440</v>
      </c>
      <c r="F145" s="30">
        <f t="shared" ref="F145" si="13">F142+F143+F144</f>
        <v>4839668</v>
      </c>
      <c r="G145" s="30">
        <f t="shared" ref="G145:G213" si="14">F145/E145*100</f>
        <v>99.922121467386816</v>
      </c>
    </row>
    <row r="146" spans="1:7" ht="27.75" customHeight="1" x14ac:dyDescent="0.25">
      <c r="A146" s="82" t="s">
        <v>64</v>
      </c>
      <c r="B146" s="82" t="s">
        <v>56</v>
      </c>
      <c r="C146" s="22" t="s">
        <v>14</v>
      </c>
      <c r="D146" s="29">
        <v>280800</v>
      </c>
      <c r="E146" s="29">
        <v>167544</v>
      </c>
      <c r="F146" s="29">
        <v>167544</v>
      </c>
      <c r="G146" s="29">
        <f t="shared" si="14"/>
        <v>100</v>
      </c>
    </row>
    <row r="147" spans="1:7" ht="21.75" customHeight="1" x14ac:dyDescent="0.25">
      <c r="A147" s="83"/>
      <c r="B147" s="83"/>
      <c r="C147" s="22" t="s">
        <v>15</v>
      </c>
      <c r="D147" s="29">
        <v>124200</v>
      </c>
      <c r="E147" s="29">
        <v>74106</v>
      </c>
      <c r="F147" s="29">
        <v>74106</v>
      </c>
      <c r="G147" s="29">
        <f t="shared" si="14"/>
        <v>100</v>
      </c>
    </row>
    <row r="148" spans="1:7" ht="24.75" customHeight="1" x14ac:dyDescent="0.25">
      <c r="A148" s="83"/>
      <c r="B148" s="83"/>
      <c r="C148" s="22" t="s">
        <v>16</v>
      </c>
      <c r="D148" s="29">
        <v>0</v>
      </c>
      <c r="E148" s="29">
        <v>0</v>
      </c>
      <c r="F148" s="29">
        <v>0</v>
      </c>
      <c r="G148" s="29">
        <v>0</v>
      </c>
    </row>
    <row r="149" spans="1:7" ht="23.25" customHeight="1" x14ac:dyDescent="0.25">
      <c r="A149" s="84"/>
      <c r="B149" s="84"/>
      <c r="C149" s="35" t="s">
        <v>17</v>
      </c>
      <c r="D149" s="30">
        <f>D146+D147+D148</f>
        <v>405000</v>
      </c>
      <c r="E149" s="30">
        <f>E146+E147+E148</f>
        <v>241650</v>
      </c>
      <c r="F149" s="30">
        <f>F146+F147+F148</f>
        <v>241650</v>
      </c>
      <c r="G149" s="30">
        <f t="shared" si="14"/>
        <v>100</v>
      </c>
    </row>
    <row r="150" spans="1:7" ht="15.75" x14ac:dyDescent="0.25">
      <c r="A150" s="82" t="s">
        <v>65</v>
      </c>
      <c r="B150" s="81" t="s">
        <v>13</v>
      </c>
      <c r="C150" s="22" t="s">
        <v>14</v>
      </c>
      <c r="D150" s="29">
        <v>0</v>
      </c>
      <c r="E150" s="29">
        <v>0</v>
      </c>
      <c r="F150" s="33">
        <v>0</v>
      </c>
      <c r="G150" s="29">
        <v>0</v>
      </c>
    </row>
    <row r="151" spans="1:7" ht="15.75" x14ac:dyDescent="0.25">
      <c r="A151" s="83"/>
      <c r="B151" s="81"/>
      <c r="C151" s="22" t="s">
        <v>15</v>
      </c>
      <c r="D151" s="31">
        <v>101184</v>
      </c>
      <c r="E151" s="31">
        <v>46075.8</v>
      </c>
      <c r="F151" s="32">
        <v>46075.8</v>
      </c>
      <c r="G151" s="29">
        <f t="shared" si="14"/>
        <v>100</v>
      </c>
    </row>
    <row r="152" spans="1:7" ht="15.75" x14ac:dyDescent="0.25">
      <c r="A152" s="83"/>
      <c r="B152" s="81"/>
      <c r="C152" s="22" t="s">
        <v>16</v>
      </c>
      <c r="D152" s="29">
        <v>0</v>
      </c>
      <c r="E152" s="29">
        <v>0</v>
      </c>
      <c r="F152" s="33">
        <v>0</v>
      </c>
      <c r="G152" s="29">
        <v>0</v>
      </c>
    </row>
    <row r="153" spans="1:7" ht="15.75" x14ac:dyDescent="0.25">
      <c r="A153" s="84"/>
      <c r="B153" s="81"/>
      <c r="C153" s="35" t="s">
        <v>17</v>
      </c>
      <c r="D153" s="30">
        <f>D150+D151+D152</f>
        <v>101184</v>
      </c>
      <c r="E153" s="30">
        <f>E150+E151+E152</f>
        <v>46075.8</v>
      </c>
      <c r="F153" s="34">
        <f t="shared" ref="F153" si="15">F150+F151+F152</f>
        <v>46075.8</v>
      </c>
      <c r="G153" s="30">
        <f t="shared" si="14"/>
        <v>100</v>
      </c>
    </row>
    <row r="154" spans="1:7" ht="25.5" customHeight="1" x14ac:dyDescent="0.25">
      <c r="A154" s="82" t="s">
        <v>66</v>
      </c>
      <c r="B154" s="82" t="s">
        <v>56</v>
      </c>
      <c r="C154" s="22" t="s">
        <v>14</v>
      </c>
      <c r="D154" s="31">
        <v>16800</v>
      </c>
      <c r="E154" s="31">
        <v>16800</v>
      </c>
      <c r="F154" s="32">
        <v>16800</v>
      </c>
      <c r="G154" s="29">
        <f t="shared" si="14"/>
        <v>100</v>
      </c>
    </row>
    <row r="155" spans="1:7" ht="27" customHeight="1" x14ac:dyDescent="0.25">
      <c r="A155" s="83"/>
      <c r="B155" s="83"/>
      <c r="C155" s="22" t="s">
        <v>15</v>
      </c>
      <c r="D155" s="29">
        <v>0</v>
      </c>
      <c r="E155" s="29">
        <v>0</v>
      </c>
      <c r="F155" s="33">
        <v>0</v>
      </c>
      <c r="G155" s="29">
        <v>0</v>
      </c>
    </row>
    <row r="156" spans="1:7" ht="24.75" customHeight="1" x14ac:dyDescent="0.25">
      <c r="A156" s="83"/>
      <c r="B156" s="83"/>
      <c r="C156" s="22" t="s">
        <v>16</v>
      </c>
      <c r="D156" s="29">
        <v>0</v>
      </c>
      <c r="E156" s="29">
        <v>0</v>
      </c>
      <c r="F156" s="33">
        <v>0</v>
      </c>
      <c r="G156" s="29">
        <v>0</v>
      </c>
    </row>
    <row r="157" spans="1:7" ht="25.5" customHeight="1" x14ac:dyDescent="0.25">
      <c r="A157" s="84"/>
      <c r="B157" s="84"/>
      <c r="C157" s="35" t="s">
        <v>17</v>
      </c>
      <c r="D157" s="30">
        <f>D154+D155+D156</f>
        <v>16800</v>
      </c>
      <c r="E157" s="30">
        <f>E154+E155+E156</f>
        <v>16800</v>
      </c>
      <c r="F157" s="34">
        <f>F154+F155+F156</f>
        <v>16800</v>
      </c>
      <c r="G157" s="30">
        <f t="shared" si="14"/>
        <v>100</v>
      </c>
    </row>
    <row r="158" spans="1:7" ht="15.75" x14ac:dyDescent="0.25">
      <c r="A158" s="82" t="s">
        <v>67</v>
      </c>
      <c r="B158" s="82" t="s">
        <v>56</v>
      </c>
      <c r="C158" s="22" t="s">
        <v>14</v>
      </c>
      <c r="D158" s="29">
        <v>0</v>
      </c>
      <c r="E158" s="29">
        <v>0</v>
      </c>
      <c r="F158" s="33">
        <v>0</v>
      </c>
      <c r="G158" s="29">
        <v>0</v>
      </c>
    </row>
    <row r="159" spans="1:7" ht="15.75" x14ac:dyDescent="0.25">
      <c r="A159" s="83"/>
      <c r="B159" s="83"/>
      <c r="C159" s="22" t="s">
        <v>15</v>
      </c>
      <c r="D159" s="31">
        <v>11046830</v>
      </c>
      <c r="E159" s="31">
        <v>10787255.09</v>
      </c>
      <c r="F159" s="32">
        <v>10680110.82</v>
      </c>
      <c r="G159" s="29">
        <f t="shared" si="14"/>
        <v>99.006751308779897</v>
      </c>
    </row>
    <row r="160" spans="1:7" ht="15.75" x14ac:dyDescent="0.25">
      <c r="A160" s="83"/>
      <c r="B160" s="83"/>
      <c r="C160" s="22" t="s">
        <v>16</v>
      </c>
      <c r="D160" s="29">
        <v>0</v>
      </c>
      <c r="E160" s="29">
        <v>0</v>
      </c>
      <c r="F160" s="33">
        <v>0</v>
      </c>
      <c r="G160" s="29">
        <v>0</v>
      </c>
    </row>
    <row r="161" spans="1:7" ht="15.75" x14ac:dyDescent="0.25">
      <c r="A161" s="84"/>
      <c r="B161" s="84"/>
      <c r="C161" s="35" t="s">
        <v>24</v>
      </c>
      <c r="D161" s="30">
        <f>D158+D159+D160</f>
        <v>11046830</v>
      </c>
      <c r="E161" s="30">
        <f>E158+E159+E160</f>
        <v>10787255.09</v>
      </c>
      <c r="F161" s="34">
        <f>F158+F159+F160</f>
        <v>10680110.82</v>
      </c>
      <c r="G161" s="30">
        <f t="shared" si="14"/>
        <v>99.006751308779897</v>
      </c>
    </row>
    <row r="162" spans="1:7" ht="28.5" customHeight="1" x14ac:dyDescent="0.25">
      <c r="A162" s="82" t="s">
        <v>68</v>
      </c>
      <c r="B162" s="82" t="s">
        <v>56</v>
      </c>
      <c r="C162" s="22" t="s">
        <v>14</v>
      </c>
      <c r="D162" s="29">
        <v>4911766</v>
      </c>
      <c r="E162" s="29">
        <v>4911766</v>
      </c>
      <c r="F162" s="29">
        <v>4911766</v>
      </c>
      <c r="G162" s="29">
        <f t="shared" si="14"/>
        <v>100</v>
      </c>
    </row>
    <row r="163" spans="1:7" ht="21.75" customHeight="1" x14ac:dyDescent="0.25">
      <c r="A163" s="83"/>
      <c r="B163" s="83"/>
      <c r="C163" s="22" t="s">
        <v>15</v>
      </c>
      <c r="D163" s="29">
        <v>49614</v>
      </c>
      <c r="E163" s="29">
        <v>49614</v>
      </c>
      <c r="F163" s="29">
        <v>49614</v>
      </c>
      <c r="G163" s="29">
        <f t="shared" si="14"/>
        <v>100</v>
      </c>
    </row>
    <row r="164" spans="1:7" ht="21.75" customHeight="1" x14ac:dyDescent="0.25">
      <c r="A164" s="83"/>
      <c r="B164" s="83"/>
      <c r="C164" s="22" t="s">
        <v>16</v>
      </c>
      <c r="D164" s="29">
        <v>0</v>
      </c>
      <c r="E164" s="29">
        <v>0</v>
      </c>
      <c r="F164" s="29">
        <v>0</v>
      </c>
      <c r="G164" s="29">
        <v>0</v>
      </c>
    </row>
    <row r="165" spans="1:7" ht="19.5" customHeight="1" x14ac:dyDescent="0.25">
      <c r="A165" s="84"/>
      <c r="B165" s="84"/>
      <c r="C165" s="35" t="s">
        <v>24</v>
      </c>
      <c r="D165" s="30">
        <f>D162+D163+D164</f>
        <v>4961380</v>
      </c>
      <c r="E165" s="30">
        <f>E162+E163+E164</f>
        <v>4961380</v>
      </c>
      <c r="F165" s="30">
        <f t="shared" ref="F165" si="16">F162+F163+F164</f>
        <v>4961380</v>
      </c>
      <c r="G165" s="30">
        <f t="shared" si="14"/>
        <v>100</v>
      </c>
    </row>
    <row r="166" spans="1:7" ht="24.75" customHeight="1" x14ac:dyDescent="0.25">
      <c r="A166" s="82" t="s">
        <v>69</v>
      </c>
      <c r="B166" s="82" t="s">
        <v>56</v>
      </c>
      <c r="C166" s="22" t="s">
        <v>14</v>
      </c>
      <c r="D166" s="29">
        <v>2485699.35</v>
      </c>
      <c r="E166" s="29">
        <v>1935009.15</v>
      </c>
      <c r="F166" s="29">
        <v>1935009.15</v>
      </c>
      <c r="G166" s="29">
        <f t="shared" si="14"/>
        <v>100</v>
      </c>
    </row>
    <row r="167" spans="1:7" ht="19.5" customHeight="1" x14ac:dyDescent="0.25">
      <c r="A167" s="83"/>
      <c r="B167" s="83"/>
      <c r="C167" s="22" t="s">
        <v>15</v>
      </c>
      <c r="D167" s="29">
        <v>187095.65</v>
      </c>
      <c r="E167" s="29">
        <v>145645.85</v>
      </c>
      <c r="F167" s="29">
        <v>145645.85</v>
      </c>
      <c r="G167" s="29">
        <f t="shared" si="14"/>
        <v>100</v>
      </c>
    </row>
    <row r="168" spans="1:7" ht="21.75" customHeight="1" x14ac:dyDescent="0.25">
      <c r="A168" s="83"/>
      <c r="B168" s="83"/>
      <c r="C168" s="22" t="s">
        <v>16</v>
      </c>
      <c r="D168" s="29">
        <v>0</v>
      </c>
      <c r="E168" s="29">
        <v>0</v>
      </c>
      <c r="F168" s="29">
        <v>0</v>
      </c>
      <c r="G168" s="29">
        <v>0</v>
      </c>
    </row>
    <row r="169" spans="1:7" ht="29.25" customHeight="1" x14ac:dyDescent="0.25">
      <c r="A169" s="84"/>
      <c r="B169" s="84"/>
      <c r="C169" s="35" t="s">
        <v>24</v>
      </c>
      <c r="D169" s="30">
        <f>D166+D167+D168</f>
        <v>2672795</v>
      </c>
      <c r="E169" s="30">
        <f>E166+E167+E168</f>
        <v>2080655</v>
      </c>
      <c r="F169" s="30">
        <f t="shared" ref="F169" si="17">F166+F167+F168</f>
        <v>2080655</v>
      </c>
      <c r="G169" s="30">
        <f t="shared" si="14"/>
        <v>100</v>
      </c>
    </row>
    <row r="170" spans="1:7" ht="15.75" x14ac:dyDescent="0.25">
      <c r="A170" s="82" t="s">
        <v>70</v>
      </c>
      <c r="B170" s="82" t="s">
        <v>56</v>
      </c>
      <c r="C170" s="22" t="s">
        <v>14</v>
      </c>
      <c r="D170" s="29">
        <v>548184.84</v>
      </c>
      <c r="E170" s="29">
        <v>9676134.8399999999</v>
      </c>
      <c r="F170" s="29">
        <f>7333332.45+554284.84</f>
        <v>7887617.29</v>
      </c>
      <c r="G170" s="29">
        <f t="shared" si="14"/>
        <v>81.51619856922126</v>
      </c>
    </row>
    <row r="171" spans="1:7" ht="15.75" x14ac:dyDescent="0.25">
      <c r="A171" s="83"/>
      <c r="B171" s="83"/>
      <c r="C171" s="22" t="s">
        <v>15</v>
      </c>
      <c r="D171" s="29">
        <v>41261.230000000003</v>
      </c>
      <c r="E171" s="29">
        <v>728311.23</v>
      </c>
      <c r="F171" s="29">
        <f>551971.26+41720.36</f>
        <v>593691.62</v>
      </c>
      <c r="G171" s="29">
        <f t="shared" si="14"/>
        <v>81.5161974091763</v>
      </c>
    </row>
    <row r="172" spans="1:7" ht="15.75" x14ac:dyDescent="0.25">
      <c r="A172" s="83"/>
      <c r="B172" s="83"/>
      <c r="C172" s="22" t="s">
        <v>16</v>
      </c>
      <c r="D172" s="29">
        <v>0</v>
      </c>
      <c r="E172" s="29">
        <v>0</v>
      </c>
      <c r="F172" s="29">
        <v>0</v>
      </c>
      <c r="G172" s="29">
        <v>0</v>
      </c>
    </row>
    <row r="173" spans="1:7" ht="23.25" customHeight="1" x14ac:dyDescent="0.25">
      <c r="A173" s="84"/>
      <c r="B173" s="84"/>
      <c r="C173" s="35" t="s">
        <v>24</v>
      </c>
      <c r="D173" s="30">
        <f>D170+D171</f>
        <v>589446.06999999995</v>
      </c>
      <c r="E173" s="30">
        <f>E170+E171</f>
        <v>10404446.07</v>
      </c>
      <c r="F173" s="30">
        <f t="shared" ref="F173" si="18">F170+F171</f>
        <v>8481308.9100000001</v>
      </c>
      <c r="G173" s="30">
        <f t="shared" si="14"/>
        <v>81.516198488018105</v>
      </c>
    </row>
    <row r="174" spans="1:7" ht="25.5" customHeight="1" x14ac:dyDescent="0.25">
      <c r="A174" s="92" t="s">
        <v>71</v>
      </c>
      <c r="B174" s="82" t="s">
        <v>56</v>
      </c>
      <c r="C174" s="22" t="s">
        <v>14</v>
      </c>
      <c r="D174" s="29">
        <v>0</v>
      </c>
      <c r="E174" s="29">
        <v>527868</v>
      </c>
      <c r="F174" s="29">
        <v>527868</v>
      </c>
      <c r="G174" s="29">
        <f t="shared" si="14"/>
        <v>100</v>
      </c>
    </row>
    <row r="175" spans="1:7" ht="25.5" customHeight="1" x14ac:dyDescent="0.25">
      <c r="A175" s="93"/>
      <c r="B175" s="83"/>
      <c r="C175" s="22" t="s">
        <v>15</v>
      </c>
      <c r="D175" s="29">
        <v>0</v>
      </c>
      <c r="E175" s="29">
        <v>39732</v>
      </c>
      <c r="F175" s="29">
        <v>39732</v>
      </c>
      <c r="G175" s="29">
        <f t="shared" si="14"/>
        <v>100</v>
      </c>
    </row>
    <row r="176" spans="1:7" ht="27" customHeight="1" x14ac:dyDescent="0.25">
      <c r="A176" s="93"/>
      <c r="B176" s="83"/>
      <c r="C176" s="22" t="s">
        <v>16</v>
      </c>
      <c r="D176" s="29">
        <v>0</v>
      </c>
      <c r="E176" s="29">
        <v>0</v>
      </c>
      <c r="F176" s="29">
        <v>0</v>
      </c>
      <c r="G176" s="29">
        <v>0</v>
      </c>
    </row>
    <row r="177" spans="1:7" ht="19.5" customHeight="1" x14ac:dyDescent="0.25">
      <c r="A177" s="94"/>
      <c r="B177" s="84"/>
      <c r="C177" s="35" t="s">
        <v>24</v>
      </c>
      <c r="D177" s="30">
        <f>D174+D175+D176</f>
        <v>0</v>
      </c>
      <c r="E177" s="30">
        <f>E174+E175+E176</f>
        <v>567600</v>
      </c>
      <c r="F177" s="30">
        <f>F174+F175+F176</f>
        <v>567600</v>
      </c>
      <c r="G177" s="30">
        <f t="shared" si="14"/>
        <v>100</v>
      </c>
    </row>
    <row r="178" spans="1:7" ht="27" customHeight="1" x14ac:dyDescent="0.25">
      <c r="A178" s="92" t="s">
        <v>72</v>
      </c>
      <c r="B178" s="82" t="s">
        <v>56</v>
      </c>
      <c r="C178" s="22" t="s">
        <v>14</v>
      </c>
      <c r="D178" s="29">
        <v>0</v>
      </c>
      <c r="E178" s="29">
        <v>0</v>
      </c>
      <c r="F178" s="29">
        <v>0</v>
      </c>
      <c r="G178" s="29">
        <v>0</v>
      </c>
    </row>
    <row r="179" spans="1:7" ht="25.5" customHeight="1" x14ac:dyDescent="0.25">
      <c r="A179" s="93"/>
      <c r="B179" s="83"/>
      <c r="C179" s="22" t="s">
        <v>15</v>
      </c>
      <c r="D179" s="29">
        <v>0</v>
      </c>
      <c r="E179" s="29">
        <v>12000</v>
      </c>
      <c r="F179" s="29">
        <v>12000</v>
      </c>
      <c r="G179" s="29">
        <f t="shared" si="14"/>
        <v>100</v>
      </c>
    </row>
    <row r="180" spans="1:7" ht="15.75" x14ac:dyDescent="0.25">
      <c r="A180" s="93"/>
      <c r="B180" s="83"/>
      <c r="C180" s="22" t="s">
        <v>16</v>
      </c>
      <c r="D180" s="29">
        <v>0</v>
      </c>
      <c r="E180" s="29">
        <v>0</v>
      </c>
      <c r="F180" s="29">
        <v>0</v>
      </c>
      <c r="G180" s="29">
        <v>0</v>
      </c>
    </row>
    <row r="181" spans="1:7" ht="28.5" customHeight="1" x14ac:dyDescent="0.25">
      <c r="A181" s="94"/>
      <c r="B181" s="84"/>
      <c r="C181" s="35" t="s">
        <v>24</v>
      </c>
      <c r="D181" s="30">
        <f>D178+D179+D180</f>
        <v>0</v>
      </c>
      <c r="E181" s="30">
        <f>E178+E179+E180</f>
        <v>12000</v>
      </c>
      <c r="F181" s="30">
        <f>F178+F179+F180</f>
        <v>12000</v>
      </c>
      <c r="G181" s="30">
        <f t="shared" si="14"/>
        <v>100</v>
      </c>
    </row>
    <row r="182" spans="1:7" ht="15.75" x14ac:dyDescent="0.25">
      <c r="A182" s="78" t="s">
        <v>73</v>
      </c>
      <c r="B182" s="81" t="s">
        <v>13</v>
      </c>
      <c r="C182" s="22" t="s">
        <v>14</v>
      </c>
      <c r="D182" s="29">
        <f>D186+D190+D198+D202+D206+D210+D194</f>
        <v>11269056.880000001</v>
      </c>
      <c r="E182" s="29">
        <f t="shared" ref="E182:F182" si="19">E186+E190+E198+E202+E206+E210+E194</f>
        <v>10607390.33</v>
      </c>
      <c r="F182" s="29">
        <f t="shared" si="19"/>
        <v>7645187.25</v>
      </c>
      <c r="G182" s="29">
        <f t="shared" si="14"/>
        <v>72.074157848021798</v>
      </c>
    </row>
    <row r="183" spans="1:7" ht="15.75" x14ac:dyDescent="0.25">
      <c r="A183" s="79"/>
      <c r="B183" s="81"/>
      <c r="C183" s="22" t="s">
        <v>15</v>
      </c>
      <c r="D183" s="29">
        <f>D187+D191+D199+D203+D207+D211</f>
        <v>989368</v>
      </c>
      <c r="E183" s="29">
        <f t="shared" ref="E183:F183" si="20">E187+E191+E199+E203+E207+E211</f>
        <v>915438.91</v>
      </c>
      <c r="F183" s="29">
        <f t="shared" si="20"/>
        <v>915438.15</v>
      </c>
      <c r="G183" s="29">
        <f t="shared" si="14"/>
        <v>99.999916979714129</v>
      </c>
    </row>
    <row r="184" spans="1:7" ht="15.75" x14ac:dyDescent="0.25">
      <c r="A184" s="79"/>
      <c r="B184" s="81"/>
      <c r="C184" s="22" t="s">
        <v>16</v>
      </c>
      <c r="D184" s="29">
        <f>D188+D192+D200+D204+D208+D212</f>
        <v>0</v>
      </c>
      <c r="E184" s="29">
        <f>E188+E192+E200+E204+E208+E212</f>
        <v>0</v>
      </c>
      <c r="F184" s="29">
        <f>F188+F192+F200+F204+F208+F212</f>
        <v>0</v>
      </c>
      <c r="G184" s="29">
        <v>0</v>
      </c>
    </row>
    <row r="185" spans="1:7" ht="15.75" x14ac:dyDescent="0.25">
      <c r="A185" s="80"/>
      <c r="B185" s="81"/>
      <c r="C185" s="35" t="s">
        <v>17</v>
      </c>
      <c r="D185" s="30">
        <f>D182+D183+D184</f>
        <v>12258424.880000001</v>
      </c>
      <c r="E185" s="30">
        <f>E182+E183+E184</f>
        <v>11522829.24</v>
      </c>
      <c r="F185" s="30">
        <f>F182+F183+F184</f>
        <v>8560625.4000000004</v>
      </c>
      <c r="G185" s="30">
        <f t="shared" si="14"/>
        <v>74.292738542743521</v>
      </c>
    </row>
    <row r="186" spans="1:7" ht="24.75" customHeight="1" x14ac:dyDescent="0.25">
      <c r="A186" s="82" t="s">
        <v>74</v>
      </c>
      <c r="B186" s="81" t="s">
        <v>13</v>
      </c>
      <c r="C186" s="22" t="s">
        <v>14</v>
      </c>
      <c r="D186" s="29">
        <v>0</v>
      </c>
      <c r="E186" s="29">
        <v>0</v>
      </c>
      <c r="F186" s="33">
        <v>0</v>
      </c>
      <c r="G186" s="29">
        <v>0</v>
      </c>
    </row>
    <row r="187" spans="1:7" ht="25.5" customHeight="1" x14ac:dyDescent="0.25">
      <c r="A187" s="83"/>
      <c r="B187" s="81"/>
      <c r="C187" s="22" t="s">
        <v>15</v>
      </c>
      <c r="D187" s="31">
        <v>795148</v>
      </c>
      <c r="E187" s="31">
        <v>795148</v>
      </c>
      <c r="F187" s="32">
        <v>795147.24</v>
      </c>
      <c r="G187" s="29">
        <f t="shared" si="14"/>
        <v>99.999904420309178</v>
      </c>
    </row>
    <row r="188" spans="1:7" ht="15.75" x14ac:dyDescent="0.25">
      <c r="A188" s="83"/>
      <c r="B188" s="81"/>
      <c r="C188" s="22" t="s">
        <v>16</v>
      </c>
      <c r="D188" s="29">
        <v>0</v>
      </c>
      <c r="E188" s="29">
        <v>0</v>
      </c>
      <c r="F188" s="33">
        <v>0</v>
      </c>
      <c r="G188" s="29">
        <v>0</v>
      </c>
    </row>
    <row r="189" spans="1:7" ht="15.75" x14ac:dyDescent="0.25">
      <c r="A189" s="84"/>
      <c r="B189" s="81"/>
      <c r="C189" s="35" t="s">
        <v>17</v>
      </c>
      <c r="D189" s="30">
        <f>D186+D187+D188</f>
        <v>795148</v>
      </c>
      <c r="E189" s="30">
        <f>E186+E187+E188</f>
        <v>795148</v>
      </c>
      <c r="F189" s="34">
        <f>F186+F187+F188</f>
        <v>795147.24</v>
      </c>
      <c r="G189" s="30">
        <f t="shared" si="14"/>
        <v>99.999904420309178</v>
      </c>
    </row>
    <row r="190" spans="1:7" ht="15.75" x14ac:dyDescent="0.25">
      <c r="A190" s="82" t="s">
        <v>75</v>
      </c>
      <c r="B190" s="81" t="s">
        <v>13</v>
      </c>
      <c r="C190" s="22" t="s">
        <v>14</v>
      </c>
      <c r="D190" s="31">
        <v>16800</v>
      </c>
      <c r="E190" s="31">
        <v>16800</v>
      </c>
      <c r="F190" s="32">
        <v>16500</v>
      </c>
      <c r="G190" s="29">
        <f t="shared" si="14"/>
        <v>98.214285714285708</v>
      </c>
    </row>
    <row r="191" spans="1:7" ht="15.75" x14ac:dyDescent="0.25">
      <c r="A191" s="83"/>
      <c r="B191" s="81"/>
      <c r="C191" s="22" t="s">
        <v>15</v>
      </c>
      <c r="D191" s="29">
        <v>0</v>
      </c>
      <c r="E191" s="29">
        <v>0</v>
      </c>
      <c r="F191" s="33">
        <v>0</v>
      </c>
      <c r="G191" s="29">
        <v>0</v>
      </c>
    </row>
    <row r="192" spans="1:7" ht="15.75" x14ac:dyDescent="0.25">
      <c r="A192" s="83"/>
      <c r="B192" s="81"/>
      <c r="C192" s="22" t="s">
        <v>16</v>
      </c>
      <c r="D192" s="29">
        <v>0</v>
      </c>
      <c r="E192" s="29">
        <v>0</v>
      </c>
      <c r="F192" s="33">
        <v>0</v>
      </c>
      <c r="G192" s="29">
        <v>0</v>
      </c>
    </row>
    <row r="193" spans="1:7" ht="15.75" x14ac:dyDescent="0.25">
      <c r="A193" s="84"/>
      <c r="B193" s="81"/>
      <c r="C193" s="35" t="s">
        <v>17</v>
      </c>
      <c r="D193" s="30">
        <f>D190+D191+D192</f>
        <v>16800</v>
      </c>
      <c r="E193" s="30">
        <f>E190+E191+E192</f>
        <v>16800</v>
      </c>
      <c r="F193" s="34">
        <f>F190+F191+F192</f>
        <v>16500</v>
      </c>
      <c r="G193" s="30">
        <f t="shared" si="14"/>
        <v>98.214285714285708</v>
      </c>
    </row>
    <row r="194" spans="1:7" ht="33" customHeight="1" x14ac:dyDescent="0.25">
      <c r="A194" s="89" t="s">
        <v>76</v>
      </c>
      <c r="B194" s="81" t="s">
        <v>13</v>
      </c>
      <c r="C194" s="22" t="s">
        <v>14</v>
      </c>
      <c r="D194" s="29">
        <f>716652+22000</f>
        <v>738652</v>
      </c>
      <c r="E194" s="29">
        <v>738652</v>
      </c>
      <c r="F194" s="29">
        <v>723652</v>
      </c>
      <c r="G194" s="29">
        <f t="shared" si="14"/>
        <v>97.969273758143217</v>
      </c>
    </row>
    <row r="195" spans="1:7" ht="48.75" customHeight="1" x14ac:dyDescent="0.25">
      <c r="A195" s="90"/>
      <c r="B195" s="81"/>
      <c r="C195" s="22" t="s">
        <v>15</v>
      </c>
      <c r="D195" s="29">
        <v>0</v>
      </c>
      <c r="E195" s="29">
        <v>0</v>
      </c>
      <c r="F195" s="29">
        <v>0</v>
      </c>
      <c r="G195" s="29">
        <v>0</v>
      </c>
    </row>
    <row r="196" spans="1:7" ht="25.5" customHeight="1" x14ac:dyDescent="0.25">
      <c r="A196" s="90"/>
      <c r="B196" s="81"/>
      <c r="C196" s="22" t="s">
        <v>16</v>
      </c>
      <c r="D196" s="29">
        <v>0</v>
      </c>
      <c r="E196" s="29">
        <v>0</v>
      </c>
      <c r="F196" s="29">
        <v>0</v>
      </c>
      <c r="G196" s="29">
        <v>0</v>
      </c>
    </row>
    <row r="197" spans="1:7" ht="24.75" customHeight="1" x14ac:dyDescent="0.25">
      <c r="A197" s="91"/>
      <c r="B197" s="81"/>
      <c r="C197" s="35" t="s">
        <v>17</v>
      </c>
      <c r="D197" s="30">
        <f>D194+D195+D196</f>
        <v>738652</v>
      </c>
      <c r="E197" s="30">
        <f>E194+E195+E196</f>
        <v>738652</v>
      </c>
      <c r="F197" s="30">
        <f t="shared" ref="F197" si="21">F194+F195+F196</f>
        <v>723652</v>
      </c>
      <c r="G197" s="30">
        <f t="shared" si="14"/>
        <v>97.969273758143217</v>
      </c>
    </row>
    <row r="198" spans="1:7" ht="44.25" customHeight="1" x14ac:dyDescent="0.25">
      <c r="A198" s="82" t="s">
        <v>77</v>
      </c>
      <c r="B198" s="81" t="s">
        <v>13</v>
      </c>
      <c r="C198" s="22" t="s">
        <v>14</v>
      </c>
      <c r="D198" s="36">
        <v>5754148</v>
      </c>
      <c r="E198" s="36">
        <v>5754148</v>
      </c>
      <c r="F198" s="37">
        <v>2807244.92</v>
      </c>
      <c r="G198" s="29">
        <f t="shared" si="14"/>
        <v>48.78645665700639</v>
      </c>
    </row>
    <row r="199" spans="1:7" ht="40.5" customHeight="1" x14ac:dyDescent="0.25">
      <c r="A199" s="83"/>
      <c r="B199" s="81"/>
      <c r="C199" s="22" t="s">
        <v>15</v>
      </c>
      <c r="D199" s="29">
        <v>0</v>
      </c>
      <c r="E199" s="29">
        <v>0</v>
      </c>
      <c r="F199" s="33">
        <v>0</v>
      </c>
      <c r="G199" s="29">
        <v>0</v>
      </c>
    </row>
    <row r="200" spans="1:7" ht="39.75" customHeight="1" x14ac:dyDescent="0.25">
      <c r="A200" s="83"/>
      <c r="B200" s="81"/>
      <c r="C200" s="22" t="s">
        <v>16</v>
      </c>
      <c r="D200" s="29">
        <v>0</v>
      </c>
      <c r="E200" s="29">
        <v>0</v>
      </c>
      <c r="F200" s="33">
        <v>0</v>
      </c>
      <c r="G200" s="29">
        <v>0</v>
      </c>
    </row>
    <row r="201" spans="1:7" ht="33" customHeight="1" x14ac:dyDescent="0.25">
      <c r="A201" s="84"/>
      <c r="B201" s="81"/>
      <c r="C201" s="35" t="s">
        <v>17</v>
      </c>
      <c r="D201" s="30">
        <f>D198+D199+D200</f>
        <v>5754148</v>
      </c>
      <c r="E201" s="30">
        <f>E198+E199+E200</f>
        <v>5754148</v>
      </c>
      <c r="F201" s="34">
        <f>F198+F199+F200</f>
        <v>2807244.92</v>
      </c>
      <c r="G201" s="30">
        <f t="shared" si="14"/>
        <v>48.78645665700639</v>
      </c>
    </row>
    <row r="202" spans="1:7" ht="32.25" customHeight="1" x14ac:dyDescent="0.25">
      <c r="A202" s="82" t="s">
        <v>78</v>
      </c>
      <c r="B202" s="81" t="s">
        <v>13</v>
      </c>
      <c r="C202" s="22" t="s">
        <v>14</v>
      </c>
      <c r="D202" s="31">
        <v>4054248</v>
      </c>
      <c r="E202" s="31">
        <v>3722400</v>
      </c>
      <c r="F202" s="32">
        <v>3722400</v>
      </c>
      <c r="G202" s="29">
        <f t="shared" si="14"/>
        <v>100</v>
      </c>
    </row>
    <row r="203" spans="1:7" ht="22.5" customHeight="1" x14ac:dyDescent="0.25">
      <c r="A203" s="83"/>
      <c r="B203" s="81"/>
      <c r="C203" s="22" t="s">
        <v>15</v>
      </c>
      <c r="D203" s="29">
        <v>0</v>
      </c>
      <c r="E203" s="29">
        <v>0</v>
      </c>
      <c r="F203" s="33">
        <v>0</v>
      </c>
      <c r="G203" s="29">
        <v>0</v>
      </c>
    </row>
    <row r="204" spans="1:7" ht="15.75" x14ac:dyDescent="0.25">
      <c r="A204" s="83"/>
      <c r="B204" s="81"/>
      <c r="C204" s="22" t="s">
        <v>16</v>
      </c>
      <c r="D204" s="29">
        <v>0</v>
      </c>
      <c r="E204" s="29">
        <v>0</v>
      </c>
      <c r="F204" s="33">
        <v>0</v>
      </c>
      <c r="G204" s="29">
        <v>0</v>
      </c>
    </row>
    <row r="205" spans="1:7" ht="31.5" customHeight="1" x14ac:dyDescent="0.25">
      <c r="A205" s="84"/>
      <c r="B205" s="81"/>
      <c r="C205" s="35" t="s">
        <v>17</v>
      </c>
      <c r="D205" s="30">
        <f>D202+D203+D204</f>
        <v>4054248</v>
      </c>
      <c r="E205" s="30">
        <f>E202+E203+E204</f>
        <v>3722400</v>
      </c>
      <c r="F205" s="34">
        <f>F202+F203+F204</f>
        <v>3722400</v>
      </c>
      <c r="G205" s="30">
        <f t="shared" si="14"/>
        <v>100</v>
      </c>
    </row>
    <row r="206" spans="1:7" ht="25.5" customHeight="1" x14ac:dyDescent="0.25">
      <c r="A206" s="82" t="s">
        <v>79</v>
      </c>
      <c r="B206" s="81" t="s">
        <v>13</v>
      </c>
      <c r="C206" s="22" t="s">
        <v>14</v>
      </c>
      <c r="D206" s="29">
        <v>219658.88</v>
      </c>
      <c r="E206" s="29">
        <v>74663.08</v>
      </c>
      <c r="F206" s="32">
        <v>74663.08</v>
      </c>
      <c r="G206" s="29">
        <f t="shared" si="14"/>
        <v>100</v>
      </c>
    </row>
    <row r="207" spans="1:7" ht="30.75" customHeight="1" x14ac:dyDescent="0.25">
      <c r="A207" s="83"/>
      <c r="B207" s="81"/>
      <c r="C207" s="22" t="s">
        <v>15</v>
      </c>
      <c r="D207" s="31">
        <v>0</v>
      </c>
      <c r="E207" s="31">
        <v>0</v>
      </c>
      <c r="F207" s="32">
        <v>0</v>
      </c>
      <c r="G207" s="29">
        <v>0</v>
      </c>
    </row>
    <row r="208" spans="1:7" ht="29.25" customHeight="1" x14ac:dyDescent="0.25">
      <c r="A208" s="83"/>
      <c r="B208" s="81"/>
      <c r="C208" s="22" t="s">
        <v>16</v>
      </c>
      <c r="D208" s="29">
        <v>0</v>
      </c>
      <c r="E208" s="29">
        <v>0</v>
      </c>
      <c r="F208" s="33">
        <v>0</v>
      </c>
      <c r="G208" s="29">
        <v>0</v>
      </c>
    </row>
    <row r="209" spans="1:7" ht="15.75" x14ac:dyDescent="0.25">
      <c r="A209" s="84"/>
      <c r="B209" s="81"/>
      <c r="C209" s="39" t="s">
        <v>17</v>
      </c>
      <c r="D209" s="40">
        <f>D206+D207+D208</f>
        <v>219658.88</v>
      </c>
      <c r="E209" s="40">
        <f>E206+E207+E208</f>
        <v>74663.08</v>
      </c>
      <c r="F209" s="41">
        <f>F206+F207+F208</f>
        <v>74663.08</v>
      </c>
      <c r="G209" s="30">
        <f t="shared" si="14"/>
        <v>100</v>
      </c>
    </row>
    <row r="210" spans="1:7" ht="15.75" x14ac:dyDescent="0.25">
      <c r="A210" s="82" t="s">
        <v>80</v>
      </c>
      <c r="B210" s="81" t="s">
        <v>13</v>
      </c>
      <c r="C210" s="22" t="s">
        <v>14</v>
      </c>
      <c r="D210" s="29">
        <v>485550</v>
      </c>
      <c r="E210" s="29">
        <v>300727.25</v>
      </c>
      <c r="F210" s="29">
        <v>300727.25</v>
      </c>
      <c r="G210" s="29">
        <f t="shared" si="14"/>
        <v>100</v>
      </c>
    </row>
    <row r="211" spans="1:7" ht="15.75" x14ac:dyDescent="0.25">
      <c r="A211" s="83"/>
      <c r="B211" s="81"/>
      <c r="C211" s="22" t="s">
        <v>15</v>
      </c>
      <c r="D211" s="29">
        <v>194220</v>
      </c>
      <c r="E211" s="29">
        <v>120290.91</v>
      </c>
      <c r="F211" s="29">
        <v>120290.91</v>
      </c>
      <c r="G211" s="29">
        <f t="shared" si="14"/>
        <v>100</v>
      </c>
    </row>
    <row r="212" spans="1:7" ht="15.75" x14ac:dyDescent="0.25">
      <c r="A212" s="83"/>
      <c r="B212" s="81"/>
      <c r="C212" s="22" t="s">
        <v>16</v>
      </c>
      <c r="D212" s="29">
        <v>0</v>
      </c>
      <c r="E212" s="29">
        <v>0</v>
      </c>
      <c r="F212" s="29">
        <v>0</v>
      </c>
      <c r="G212" s="29">
        <v>0</v>
      </c>
    </row>
    <row r="213" spans="1:7" ht="15.75" x14ac:dyDescent="0.25">
      <c r="A213" s="84"/>
      <c r="B213" s="81"/>
      <c r="C213" s="39" t="s">
        <v>17</v>
      </c>
      <c r="D213" s="40">
        <f>D210+D211+D212</f>
        <v>679770</v>
      </c>
      <c r="E213" s="40">
        <f>E210+E211+E212</f>
        <v>421018.16000000003</v>
      </c>
      <c r="F213" s="40">
        <f>F210+F211+F212</f>
        <v>421018.16000000003</v>
      </c>
      <c r="G213" s="30">
        <f t="shared" si="14"/>
        <v>100</v>
      </c>
    </row>
    <row r="214" spans="1:7" ht="15.75" x14ac:dyDescent="0.25">
      <c r="A214" s="86" t="s">
        <v>81</v>
      </c>
      <c r="B214" s="81" t="s">
        <v>13</v>
      </c>
      <c r="C214" s="22" t="s">
        <v>14</v>
      </c>
      <c r="D214" s="29">
        <f>D218+D226+D222</f>
        <v>0</v>
      </c>
      <c r="E214" s="29">
        <f>E218+E226+E222+E230</f>
        <v>43410</v>
      </c>
      <c r="F214" s="29">
        <f>F218+F226+F222+F230</f>
        <v>43410</v>
      </c>
      <c r="G214" s="29">
        <v>0</v>
      </c>
    </row>
    <row r="215" spans="1:7" ht="15.75" x14ac:dyDescent="0.25">
      <c r="A215" s="87"/>
      <c r="B215" s="81"/>
      <c r="C215" s="22" t="s">
        <v>15</v>
      </c>
      <c r="D215" s="29">
        <f>D219+D227+D223</f>
        <v>10251440</v>
      </c>
      <c r="E215" s="29">
        <f>E219+E227+E223+E231</f>
        <v>10566910</v>
      </c>
      <c r="F215" s="29">
        <f>F219+F227+F223+F231</f>
        <v>10545588.699999999</v>
      </c>
      <c r="G215" s="29">
        <f t="shared" ref="G215:G282" si="22">F215/E215*100</f>
        <v>99.7982257821823</v>
      </c>
    </row>
    <row r="216" spans="1:7" ht="15.75" x14ac:dyDescent="0.25">
      <c r="A216" s="87"/>
      <c r="B216" s="81"/>
      <c r="C216" s="22" t="s">
        <v>16</v>
      </c>
      <c r="D216" s="29">
        <f>D220+D228+D224</f>
        <v>0</v>
      </c>
      <c r="E216" s="29">
        <f t="shared" ref="E216:F216" si="23">E220+E228+E224</f>
        <v>0</v>
      </c>
      <c r="F216" s="29">
        <f t="shared" si="23"/>
        <v>0</v>
      </c>
      <c r="G216" s="29">
        <v>0</v>
      </c>
    </row>
    <row r="217" spans="1:7" ht="15.75" x14ac:dyDescent="0.25">
      <c r="A217" s="88"/>
      <c r="B217" s="81"/>
      <c r="C217" s="35" t="s">
        <v>17</v>
      </c>
      <c r="D217" s="30">
        <f>D214+D215+D216</f>
        <v>10251440</v>
      </c>
      <c r="E217" s="30">
        <f>E214+E215+E216</f>
        <v>10610320</v>
      </c>
      <c r="F217" s="30">
        <f>F214+F215+F216</f>
        <v>10588998.699999999</v>
      </c>
      <c r="G217" s="30">
        <f t="shared" si="22"/>
        <v>99.799051300997505</v>
      </c>
    </row>
    <row r="218" spans="1:7" ht="15.75" x14ac:dyDescent="0.25">
      <c r="A218" s="82" t="s">
        <v>82</v>
      </c>
      <c r="B218" s="81" t="s">
        <v>83</v>
      </c>
      <c r="C218" s="22" t="s">
        <v>14</v>
      </c>
      <c r="D218" s="29">
        <v>0</v>
      </c>
      <c r="E218" s="29">
        <v>0</v>
      </c>
      <c r="F218" s="33">
        <v>0</v>
      </c>
      <c r="G218" s="29">
        <v>0</v>
      </c>
    </row>
    <row r="219" spans="1:7" ht="15.75" x14ac:dyDescent="0.25">
      <c r="A219" s="83"/>
      <c r="B219" s="81"/>
      <c r="C219" s="22" t="s">
        <v>15</v>
      </c>
      <c r="D219" s="31">
        <v>8202220</v>
      </c>
      <c r="E219" s="31">
        <v>8481760</v>
      </c>
      <c r="F219" s="32">
        <v>8481760</v>
      </c>
      <c r="G219" s="29">
        <f t="shared" si="22"/>
        <v>100</v>
      </c>
    </row>
    <row r="220" spans="1:7" ht="15.75" x14ac:dyDescent="0.25">
      <c r="A220" s="83"/>
      <c r="B220" s="81"/>
      <c r="C220" s="22" t="s">
        <v>16</v>
      </c>
      <c r="D220" s="29">
        <v>0</v>
      </c>
      <c r="E220" s="29">
        <v>0</v>
      </c>
      <c r="F220" s="33">
        <v>0</v>
      </c>
      <c r="G220" s="29">
        <v>0</v>
      </c>
    </row>
    <row r="221" spans="1:7" ht="15.75" x14ac:dyDescent="0.25">
      <c r="A221" s="84"/>
      <c r="B221" s="81"/>
      <c r="C221" s="35" t="s">
        <v>17</v>
      </c>
      <c r="D221" s="30">
        <f>D218+D219+D220</f>
        <v>8202220</v>
      </c>
      <c r="E221" s="30">
        <f>E218+E219+E220</f>
        <v>8481760</v>
      </c>
      <c r="F221" s="34">
        <f>F218+F219+F220</f>
        <v>8481760</v>
      </c>
      <c r="G221" s="30">
        <f t="shared" si="22"/>
        <v>100</v>
      </c>
    </row>
    <row r="222" spans="1:7" ht="25.5" customHeight="1" x14ac:dyDescent="0.25">
      <c r="A222" s="82" t="s">
        <v>84</v>
      </c>
      <c r="B222" s="81" t="s">
        <v>83</v>
      </c>
      <c r="C222" s="22" t="s">
        <v>14</v>
      </c>
      <c r="D222" s="29">
        <v>0</v>
      </c>
      <c r="E222" s="29">
        <v>0</v>
      </c>
      <c r="F222" s="29">
        <v>0</v>
      </c>
      <c r="G222" s="29">
        <v>0</v>
      </c>
    </row>
    <row r="223" spans="1:7" ht="27" customHeight="1" x14ac:dyDescent="0.25">
      <c r="A223" s="83"/>
      <c r="B223" s="81"/>
      <c r="C223" s="22" t="s">
        <v>15</v>
      </c>
      <c r="D223" s="29">
        <f>45161-45161</f>
        <v>0</v>
      </c>
      <c r="E223" s="29">
        <f>45161-45161</f>
        <v>0</v>
      </c>
      <c r="F223" s="29">
        <v>0</v>
      </c>
      <c r="G223" s="29">
        <v>0</v>
      </c>
    </row>
    <row r="224" spans="1:7" ht="24.75" customHeight="1" x14ac:dyDescent="0.25">
      <c r="A224" s="83"/>
      <c r="B224" s="81"/>
      <c r="C224" s="22" t="s">
        <v>16</v>
      </c>
      <c r="D224" s="29">
        <v>0</v>
      </c>
      <c r="E224" s="29">
        <v>0</v>
      </c>
      <c r="F224" s="29">
        <v>0</v>
      </c>
      <c r="G224" s="29">
        <v>0</v>
      </c>
    </row>
    <row r="225" spans="1:7" ht="15.75" x14ac:dyDescent="0.25">
      <c r="A225" s="84"/>
      <c r="B225" s="81"/>
      <c r="C225" s="35" t="s">
        <v>17</v>
      </c>
      <c r="D225" s="30">
        <f>D222+D223+D224</f>
        <v>0</v>
      </c>
      <c r="E225" s="30">
        <f>E222+E223+E224</f>
        <v>0</v>
      </c>
      <c r="F225" s="30">
        <f>F222+F223+F224</f>
        <v>0</v>
      </c>
      <c r="G225" s="29">
        <v>0</v>
      </c>
    </row>
    <row r="226" spans="1:7" ht="15.75" x14ac:dyDescent="0.25">
      <c r="A226" s="82" t="s">
        <v>85</v>
      </c>
      <c r="B226" s="81" t="s">
        <v>86</v>
      </c>
      <c r="C226" s="22" t="s">
        <v>14</v>
      </c>
      <c r="D226" s="29">
        <v>0</v>
      </c>
      <c r="E226" s="29">
        <v>0</v>
      </c>
      <c r="F226" s="33">
        <v>0</v>
      </c>
      <c r="G226" s="29">
        <v>0</v>
      </c>
    </row>
    <row r="227" spans="1:7" ht="15.75" x14ac:dyDescent="0.25">
      <c r="A227" s="83"/>
      <c r="B227" s="81"/>
      <c r="C227" s="22" t="s">
        <v>15</v>
      </c>
      <c r="D227" s="31">
        <v>2049220</v>
      </c>
      <c r="E227" s="31">
        <v>2081883</v>
      </c>
      <c r="F227" s="32">
        <v>2060561.7</v>
      </c>
      <c r="G227" s="29">
        <f t="shared" si="22"/>
        <v>98.975864637926335</v>
      </c>
    </row>
    <row r="228" spans="1:7" ht="15.75" x14ac:dyDescent="0.25">
      <c r="A228" s="83"/>
      <c r="B228" s="81"/>
      <c r="C228" s="22" t="s">
        <v>16</v>
      </c>
      <c r="D228" s="29">
        <v>0</v>
      </c>
      <c r="E228" s="29">
        <v>0</v>
      </c>
      <c r="F228" s="33">
        <v>0</v>
      </c>
      <c r="G228" s="29">
        <v>0</v>
      </c>
    </row>
    <row r="229" spans="1:7" ht="15.75" x14ac:dyDescent="0.25">
      <c r="A229" s="84"/>
      <c r="B229" s="81"/>
      <c r="C229" s="35" t="s">
        <v>17</v>
      </c>
      <c r="D229" s="30">
        <f>D226+D227+D228</f>
        <v>2049220</v>
      </c>
      <c r="E229" s="30">
        <f>E226+E227+E228</f>
        <v>2081883</v>
      </c>
      <c r="F229" s="30">
        <f>F226+F227+F228</f>
        <v>2060561.7</v>
      </c>
      <c r="G229" s="30">
        <f t="shared" si="22"/>
        <v>98.975864637926335</v>
      </c>
    </row>
    <row r="230" spans="1:7" ht="15.75" x14ac:dyDescent="0.25">
      <c r="A230" s="82" t="s">
        <v>87</v>
      </c>
      <c r="B230" s="81" t="s">
        <v>86</v>
      </c>
      <c r="C230" s="22" t="s">
        <v>14</v>
      </c>
      <c r="D230" s="29">
        <v>0</v>
      </c>
      <c r="E230" s="29">
        <v>43410</v>
      </c>
      <c r="F230" s="29">
        <v>43410</v>
      </c>
      <c r="G230" s="30">
        <f t="shared" si="22"/>
        <v>100</v>
      </c>
    </row>
    <row r="231" spans="1:7" ht="15.75" x14ac:dyDescent="0.25">
      <c r="A231" s="83"/>
      <c r="B231" s="81"/>
      <c r="C231" s="22" t="s">
        <v>15</v>
      </c>
      <c r="D231" s="29">
        <v>0</v>
      </c>
      <c r="E231" s="29">
        <v>3267</v>
      </c>
      <c r="F231" s="29">
        <v>3267</v>
      </c>
      <c r="G231" s="30">
        <f t="shared" si="22"/>
        <v>100</v>
      </c>
    </row>
    <row r="232" spans="1:7" ht="15.75" x14ac:dyDescent="0.25">
      <c r="A232" s="83"/>
      <c r="B232" s="81"/>
      <c r="C232" s="22" t="s">
        <v>16</v>
      </c>
      <c r="D232" s="29">
        <v>0</v>
      </c>
      <c r="E232" s="29">
        <v>0</v>
      </c>
      <c r="F232" s="30">
        <v>0</v>
      </c>
      <c r="G232" s="30">
        <v>0</v>
      </c>
    </row>
    <row r="233" spans="1:7" ht="15.75" x14ac:dyDescent="0.25">
      <c r="A233" s="84"/>
      <c r="B233" s="81"/>
      <c r="C233" s="35" t="s">
        <v>17</v>
      </c>
      <c r="D233" s="30">
        <f>D230+D231+D232</f>
        <v>0</v>
      </c>
      <c r="E233" s="30">
        <f>E230+E231+E232</f>
        <v>46677</v>
      </c>
      <c r="F233" s="30">
        <f>F230+F231+F232</f>
        <v>46677</v>
      </c>
      <c r="G233" s="30">
        <f t="shared" si="22"/>
        <v>100</v>
      </c>
    </row>
    <row r="234" spans="1:7" ht="15.75" x14ac:dyDescent="0.25">
      <c r="A234" s="85" t="s">
        <v>88</v>
      </c>
      <c r="B234" s="81"/>
      <c r="C234" s="22" t="s">
        <v>14</v>
      </c>
      <c r="D234" s="29">
        <f t="shared" ref="D234:F235" si="24">D238+D242+D246</f>
        <v>0</v>
      </c>
      <c r="E234" s="29">
        <f t="shared" si="24"/>
        <v>0</v>
      </c>
      <c r="F234" s="29">
        <f t="shared" si="24"/>
        <v>0</v>
      </c>
      <c r="G234" s="29">
        <v>0</v>
      </c>
    </row>
    <row r="235" spans="1:7" ht="15.75" x14ac:dyDescent="0.25">
      <c r="A235" s="85"/>
      <c r="B235" s="81"/>
      <c r="C235" s="22" t="s">
        <v>15</v>
      </c>
      <c r="D235" s="29">
        <f t="shared" si="24"/>
        <v>15796324</v>
      </c>
      <c r="E235" s="29">
        <f t="shared" si="24"/>
        <v>15849074</v>
      </c>
      <c r="F235" s="29">
        <f t="shared" si="24"/>
        <v>15848644</v>
      </c>
      <c r="G235" s="29">
        <f t="shared" si="22"/>
        <v>99.997286907739849</v>
      </c>
    </row>
    <row r="236" spans="1:7" ht="15.75" x14ac:dyDescent="0.25">
      <c r="A236" s="85"/>
      <c r="B236" s="81"/>
      <c r="C236" s="22" t="s">
        <v>16</v>
      </c>
      <c r="D236" s="29">
        <f t="shared" ref="D236:F236" si="25">D240+D244</f>
        <v>0</v>
      </c>
      <c r="E236" s="29">
        <f t="shared" si="25"/>
        <v>0</v>
      </c>
      <c r="F236" s="29">
        <f t="shared" si="25"/>
        <v>0</v>
      </c>
      <c r="G236" s="29">
        <v>0</v>
      </c>
    </row>
    <row r="237" spans="1:7" ht="15.75" x14ac:dyDescent="0.25">
      <c r="A237" s="85"/>
      <c r="B237" s="81"/>
      <c r="C237" s="35" t="s">
        <v>17</v>
      </c>
      <c r="D237" s="30">
        <f>D234+D235+D236</f>
        <v>15796324</v>
      </c>
      <c r="E237" s="30">
        <f>E234+E235+E236</f>
        <v>15849074</v>
      </c>
      <c r="F237" s="30">
        <f>F234+F235+F236</f>
        <v>15848644</v>
      </c>
      <c r="G237" s="30">
        <f t="shared" si="22"/>
        <v>99.997286907739849</v>
      </c>
    </row>
    <row r="238" spans="1:7" ht="15.75" x14ac:dyDescent="0.25">
      <c r="A238" s="82" t="s">
        <v>89</v>
      </c>
      <c r="B238" s="82" t="s">
        <v>90</v>
      </c>
      <c r="C238" s="25" t="s">
        <v>14</v>
      </c>
      <c r="D238" s="42">
        <v>0</v>
      </c>
      <c r="E238" s="42">
        <v>0</v>
      </c>
      <c r="F238" s="42">
        <v>0</v>
      </c>
      <c r="G238" s="29">
        <v>0</v>
      </c>
    </row>
    <row r="239" spans="1:7" ht="15.75" x14ac:dyDescent="0.25">
      <c r="A239" s="83"/>
      <c r="B239" s="83"/>
      <c r="C239" s="22" t="s">
        <v>15</v>
      </c>
      <c r="D239" s="29">
        <v>15701324</v>
      </c>
      <c r="E239" s="29">
        <v>15701324</v>
      </c>
      <c r="F239" s="29">
        <v>15701324</v>
      </c>
      <c r="G239" s="29">
        <f t="shared" si="22"/>
        <v>100</v>
      </c>
    </row>
    <row r="240" spans="1:7" ht="15.75" x14ac:dyDescent="0.25">
      <c r="A240" s="83"/>
      <c r="B240" s="83"/>
      <c r="C240" s="22" t="s">
        <v>16</v>
      </c>
      <c r="D240" s="29">
        <v>0</v>
      </c>
      <c r="E240" s="29">
        <v>0</v>
      </c>
      <c r="F240" s="29">
        <v>0</v>
      </c>
      <c r="G240" s="29">
        <v>0</v>
      </c>
    </row>
    <row r="241" spans="1:7" ht="15.75" x14ac:dyDescent="0.25">
      <c r="A241" s="84"/>
      <c r="B241" s="84"/>
      <c r="C241" s="39" t="s">
        <v>17</v>
      </c>
      <c r="D241" s="40">
        <f>D238+D239+D240</f>
        <v>15701324</v>
      </c>
      <c r="E241" s="40">
        <f>E238+E239+E240</f>
        <v>15701324</v>
      </c>
      <c r="F241" s="40">
        <f>F238+F239+F240</f>
        <v>15701324</v>
      </c>
      <c r="G241" s="30">
        <f t="shared" si="22"/>
        <v>100</v>
      </c>
    </row>
    <row r="242" spans="1:7" ht="15.75" x14ac:dyDescent="0.25">
      <c r="A242" s="82" t="s">
        <v>102</v>
      </c>
      <c r="B242" s="82" t="s">
        <v>90</v>
      </c>
      <c r="C242" s="22" t="s">
        <v>14</v>
      </c>
      <c r="D242" s="29">
        <v>0</v>
      </c>
      <c r="E242" s="29">
        <v>0</v>
      </c>
      <c r="F242" s="29">
        <v>0</v>
      </c>
      <c r="G242" s="29">
        <v>0</v>
      </c>
    </row>
    <row r="243" spans="1:7" ht="15.75" x14ac:dyDescent="0.25">
      <c r="A243" s="83"/>
      <c r="B243" s="83"/>
      <c r="C243" s="22" t="s">
        <v>15</v>
      </c>
      <c r="D243" s="29">
        <v>95000</v>
      </c>
      <c r="E243" s="29">
        <v>147750</v>
      </c>
      <c r="F243" s="29">
        <v>147320</v>
      </c>
      <c r="G243" s="29">
        <f t="shared" si="22"/>
        <v>99.708967851099828</v>
      </c>
    </row>
    <row r="244" spans="1:7" ht="15.75" x14ac:dyDescent="0.25">
      <c r="A244" s="83"/>
      <c r="B244" s="83"/>
      <c r="C244" s="22" t="s">
        <v>16</v>
      </c>
      <c r="D244" s="29">
        <v>0</v>
      </c>
      <c r="E244" s="29">
        <v>0</v>
      </c>
      <c r="F244" s="29">
        <v>0</v>
      </c>
      <c r="G244" s="29">
        <v>0</v>
      </c>
    </row>
    <row r="245" spans="1:7" ht="15.75" x14ac:dyDescent="0.25">
      <c r="A245" s="84"/>
      <c r="B245" s="84"/>
      <c r="C245" s="39" t="s">
        <v>17</v>
      </c>
      <c r="D245" s="40">
        <f>D242+D243+D244</f>
        <v>95000</v>
      </c>
      <c r="E245" s="40">
        <f>E242+E243+E244</f>
        <v>147750</v>
      </c>
      <c r="F245" s="40">
        <f>F242+F243+F244</f>
        <v>147320</v>
      </c>
      <c r="G245" s="30">
        <f t="shared" si="22"/>
        <v>99.708967851099828</v>
      </c>
    </row>
    <row r="246" spans="1:7" ht="38.25" customHeight="1" x14ac:dyDescent="0.25">
      <c r="A246" s="82" t="s">
        <v>103</v>
      </c>
      <c r="B246" s="82" t="s">
        <v>90</v>
      </c>
      <c r="C246" s="22" t="s">
        <v>14</v>
      </c>
      <c r="D246" s="43">
        <v>0</v>
      </c>
      <c r="E246" s="43">
        <v>0</v>
      </c>
      <c r="F246" s="43">
        <v>0</v>
      </c>
      <c r="G246" s="29">
        <v>0</v>
      </c>
    </row>
    <row r="247" spans="1:7" ht="32.25" customHeight="1" x14ac:dyDescent="0.25">
      <c r="A247" s="83"/>
      <c r="B247" s="83"/>
      <c r="C247" s="22" t="s">
        <v>15</v>
      </c>
      <c r="D247" s="43">
        <v>0</v>
      </c>
      <c r="E247" s="43">
        <v>0</v>
      </c>
      <c r="F247" s="43">
        <v>0</v>
      </c>
      <c r="G247" s="29">
        <v>0</v>
      </c>
    </row>
    <row r="248" spans="1:7" ht="21.75" customHeight="1" x14ac:dyDescent="0.25">
      <c r="A248" s="83"/>
      <c r="B248" s="83"/>
      <c r="C248" s="22" t="s">
        <v>16</v>
      </c>
      <c r="D248" s="43">
        <v>0</v>
      </c>
      <c r="E248" s="43">
        <v>0</v>
      </c>
      <c r="F248" s="43">
        <v>0</v>
      </c>
      <c r="G248" s="29">
        <v>0</v>
      </c>
    </row>
    <row r="249" spans="1:7" ht="25.5" customHeight="1" x14ac:dyDescent="0.25">
      <c r="A249" s="84"/>
      <c r="B249" s="84"/>
      <c r="C249" s="39" t="s">
        <v>17</v>
      </c>
      <c r="D249" s="40">
        <f>D246+D247+D248</f>
        <v>0</v>
      </c>
      <c r="E249" s="40">
        <f>E246+E247+E248</f>
        <v>0</v>
      </c>
      <c r="F249" s="40">
        <f t="shared" ref="F249" si="26">F246+F247+F248</f>
        <v>0</v>
      </c>
      <c r="G249" s="30">
        <v>0</v>
      </c>
    </row>
    <row r="250" spans="1:7" ht="31.5" x14ac:dyDescent="0.25">
      <c r="A250" s="78" t="s">
        <v>91</v>
      </c>
      <c r="B250" s="82"/>
      <c r="C250" s="22" t="s">
        <v>92</v>
      </c>
      <c r="D250" s="40">
        <f>D254</f>
        <v>0</v>
      </c>
      <c r="E250" s="40">
        <f t="shared" ref="E250:F252" si="27">E254</f>
        <v>0</v>
      </c>
      <c r="F250" s="40">
        <f t="shared" si="27"/>
        <v>0</v>
      </c>
      <c r="G250" s="29">
        <v>0</v>
      </c>
    </row>
    <row r="251" spans="1:7" ht="15.75" x14ac:dyDescent="0.25">
      <c r="A251" s="79"/>
      <c r="B251" s="83"/>
      <c r="C251" s="22" t="s">
        <v>15</v>
      </c>
      <c r="D251" s="40">
        <f>D255</f>
        <v>0</v>
      </c>
      <c r="E251" s="40">
        <f t="shared" si="27"/>
        <v>0</v>
      </c>
      <c r="F251" s="40">
        <f t="shared" si="27"/>
        <v>0</v>
      </c>
      <c r="G251" s="29">
        <v>0</v>
      </c>
    </row>
    <row r="252" spans="1:7" ht="15.75" x14ac:dyDescent="0.25">
      <c r="A252" s="79"/>
      <c r="B252" s="83"/>
      <c r="C252" s="22" t="s">
        <v>16</v>
      </c>
      <c r="D252" s="40">
        <f>D256</f>
        <v>0</v>
      </c>
      <c r="E252" s="40">
        <f t="shared" si="27"/>
        <v>0</v>
      </c>
      <c r="F252" s="40">
        <f t="shared" si="27"/>
        <v>0</v>
      </c>
      <c r="G252" s="29">
        <v>0</v>
      </c>
    </row>
    <row r="253" spans="1:7" ht="15.75" x14ac:dyDescent="0.25">
      <c r="A253" s="79"/>
      <c r="B253" s="84"/>
      <c r="C253" s="35" t="s">
        <v>17</v>
      </c>
      <c r="D253" s="40">
        <f>SUM(D250:D252)</f>
        <v>0</v>
      </c>
      <c r="E253" s="40">
        <f t="shared" ref="E253:F253" si="28">SUM(E250:E252)</f>
        <v>0</v>
      </c>
      <c r="F253" s="40">
        <f t="shared" si="28"/>
        <v>0</v>
      </c>
      <c r="G253" s="30">
        <v>0</v>
      </c>
    </row>
    <row r="254" spans="1:7" ht="31.5" x14ac:dyDescent="0.25">
      <c r="A254" s="82" t="s">
        <v>93</v>
      </c>
      <c r="B254" s="82" t="s">
        <v>13</v>
      </c>
      <c r="C254" s="22" t="s">
        <v>92</v>
      </c>
      <c r="D254" s="43">
        <v>0</v>
      </c>
      <c r="E254" s="43">
        <v>0</v>
      </c>
      <c r="F254" s="43">
        <v>0</v>
      </c>
      <c r="G254" s="29">
        <v>0</v>
      </c>
    </row>
    <row r="255" spans="1:7" ht="15.75" x14ac:dyDescent="0.25">
      <c r="A255" s="83"/>
      <c r="B255" s="83"/>
      <c r="C255" s="22" t="s">
        <v>15</v>
      </c>
      <c r="D255" s="43">
        <v>0</v>
      </c>
      <c r="E255" s="43">
        <v>0</v>
      </c>
      <c r="F255" s="43">
        <v>0</v>
      </c>
      <c r="G255" s="29">
        <v>0</v>
      </c>
    </row>
    <row r="256" spans="1:7" ht="15.75" x14ac:dyDescent="0.25">
      <c r="A256" s="83"/>
      <c r="B256" s="83"/>
      <c r="C256" s="22" t="s">
        <v>16</v>
      </c>
      <c r="D256" s="43">
        <v>0</v>
      </c>
      <c r="E256" s="43">
        <v>0</v>
      </c>
      <c r="F256" s="43">
        <v>0</v>
      </c>
      <c r="G256" s="29">
        <v>0</v>
      </c>
    </row>
    <row r="257" spans="1:7" ht="15.75" x14ac:dyDescent="0.25">
      <c r="A257" s="84"/>
      <c r="B257" s="84"/>
      <c r="C257" s="39" t="s">
        <v>17</v>
      </c>
      <c r="D257" s="40">
        <f>D254+D255+D256</f>
        <v>0</v>
      </c>
      <c r="E257" s="40">
        <f t="shared" ref="E257:F257" si="29">E254+E255+E256</f>
        <v>0</v>
      </c>
      <c r="F257" s="40">
        <f t="shared" si="29"/>
        <v>0</v>
      </c>
      <c r="G257" s="30">
        <v>0</v>
      </c>
    </row>
    <row r="258" spans="1:7" ht="31.5" x14ac:dyDescent="0.25">
      <c r="A258" s="78" t="s">
        <v>94</v>
      </c>
      <c r="B258" s="82"/>
      <c r="C258" s="22" t="s">
        <v>92</v>
      </c>
      <c r="D258" s="40">
        <f>D262+D266+D270+D274+D278</f>
        <v>35545</v>
      </c>
      <c r="E258" s="40">
        <f t="shared" ref="E258:F259" si="30">E262+E266+E270+E274+E278</f>
        <v>35545</v>
      </c>
      <c r="F258" s="40">
        <f t="shared" si="30"/>
        <v>35544.6</v>
      </c>
      <c r="G258" s="29">
        <f t="shared" si="22"/>
        <v>99.998874665916432</v>
      </c>
    </row>
    <row r="259" spans="1:7" ht="15.75" x14ac:dyDescent="0.25">
      <c r="A259" s="79"/>
      <c r="B259" s="83"/>
      <c r="C259" s="22" t="s">
        <v>15</v>
      </c>
      <c r="D259" s="40">
        <f>D263+D267+D271+D275+D279</f>
        <v>706199.21</v>
      </c>
      <c r="E259" s="40">
        <f t="shared" si="30"/>
        <v>793210.2</v>
      </c>
      <c r="F259" s="40">
        <f t="shared" si="30"/>
        <v>786236.2</v>
      </c>
      <c r="G259" s="29">
        <f t="shared" si="22"/>
        <v>99.120787907165081</v>
      </c>
    </row>
    <row r="260" spans="1:7" ht="15.75" x14ac:dyDescent="0.25">
      <c r="A260" s="79"/>
      <c r="B260" s="83"/>
      <c r="C260" s="22" t="s">
        <v>16</v>
      </c>
      <c r="D260" s="40">
        <f>D264+D268+D272+D276</f>
        <v>0</v>
      </c>
      <c r="E260" s="40">
        <f t="shared" ref="E260:F260" si="31">E264+E268+E272+E276</f>
        <v>0</v>
      </c>
      <c r="F260" s="40">
        <f t="shared" si="31"/>
        <v>0</v>
      </c>
      <c r="G260" s="29">
        <v>0</v>
      </c>
    </row>
    <row r="261" spans="1:7" ht="15.75" x14ac:dyDescent="0.25">
      <c r="A261" s="79"/>
      <c r="B261" s="84"/>
      <c r="C261" s="35" t="s">
        <v>17</v>
      </c>
      <c r="D261" s="40">
        <f>D258+D259+D260</f>
        <v>741744.21</v>
      </c>
      <c r="E261" s="40">
        <f>E258+E259+E260</f>
        <v>828755.2</v>
      </c>
      <c r="F261" s="40">
        <f>F258+F259+F260</f>
        <v>821780.79999999993</v>
      </c>
      <c r="G261" s="30">
        <f t="shared" si="22"/>
        <v>99.158448719235778</v>
      </c>
    </row>
    <row r="262" spans="1:7" ht="31.5" x14ac:dyDescent="0.25">
      <c r="A262" s="82" t="s">
        <v>95</v>
      </c>
      <c r="B262" s="82" t="s">
        <v>13</v>
      </c>
      <c r="C262" s="22" t="s">
        <v>92</v>
      </c>
      <c r="D262" s="43">
        <v>0</v>
      </c>
      <c r="E262" s="43">
        <v>0</v>
      </c>
      <c r="F262" s="43">
        <v>0</v>
      </c>
      <c r="G262" s="29">
        <v>0</v>
      </c>
    </row>
    <row r="263" spans="1:7" ht="15.75" x14ac:dyDescent="0.25">
      <c r="A263" s="83"/>
      <c r="B263" s="83"/>
      <c r="C263" s="22" t="s">
        <v>15</v>
      </c>
      <c r="D263" s="43">
        <v>10000</v>
      </c>
      <c r="E263" s="43">
        <v>10000</v>
      </c>
      <c r="F263" s="43">
        <v>10000</v>
      </c>
      <c r="G263" s="29">
        <f t="shared" si="22"/>
        <v>100</v>
      </c>
    </row>
    <row r="264" spans="1:7" ht="15.75" x14ac:dyDescent="0.25">
      <c r="A264" s="83"/>
      <c r="B264" s="83"/>
      <c r="C264" s="22" t="s">
        <v>16</v>
      </c>
      <c r="D264" s="43">
        <v>0</v>
      </c>
      <c r="E264" s="43">
        <v>0</v>
      </c>
      <c r="F264" s="43">
        <v>0</v>
      </c>
      <c r="G264" s="29">
        <v>0</v>
      </c>
    </row>
    <row r="265" spans="1:7" ht="15.75" x14ac:dyDescent="0.25">
      <c r="A265" s="84"/>
      <c r="B265" s="84"/>
      <c r="C265" s="39" t="s">
        <v>17</v>
      </c>
      <c r="D265" s="40">
        <f>D262+D263+D264</f>
        <v>10000</v>
      </c>
      <c r="E265" s="40">
        <f>E262+E263+E264</f>
        <v>10000</v>
      </c>
      <c r="F265" s="40">
        <f t="shared" ref="F265" si="32">F262+F263+F264</f>
        <v>10000</v>
      </c>
      <c r="G265" s="30">
        <f t="shared" si="22"/>
        <v>100</v>
      </c>
    </row>
    <row r="266" spans="1:7" ht="31.5" x14ac:dyDescent="0.25">
      <c r="A266" s="82" t="s">
        <v>96</v>
      </c>
      <c r="B266" s="82" t="s">
        <v>13</v>
      </c>
      <c r="C266" s="22" t="s">
        <v>92</v>
      </c>
      <c r="D266" s="43">
        <v>0</v>
      </c>
      <c r="E266" s="43">
        <v>0</v>
      </c>
      <c r="F266" s="43">
        <v>0</v>
      </c>
      <c r="G266" s="29">
        <v>0</v>
      </c>
    </row>
    <row r="267" spans="1:7" ht="15.75" x14ac:dyDescent="0.25">
      <c r="A267" s="83"/>
      <c r="B267" s="83"/>
      <c r="C267" s="22" t="s">
        <v>15</v>
      </c>
      <c r="D267" s="43">
        <v>316199.21000000002</v>
      </c>
      <c r="E267" s="43">
        <v>432113.8</v>
      </c>
      <c r="F267" s="43">
        <v>432113.8</v>
      </c>
      <c r="G267" s="29">
        <f t="shared" si="22"/>
        <v>100</v>
      </c>
    </row>
    <row r="268" spans="1:7" ht="15.75" x14ac:dyDescent="0.25">
      <c r="A268" s="83"/>
      <c r="B268" s="83"/>
      <c r="C268" s="22" t="s">
        <v>16</v>
      </c>
      <c r="D268" s="43">
        <v>0</v>
      </c>
      <c r="E268" s="43">
        <v>0</v>
      </c>
      <c r="F268" s="43">
        <v>0</v>
      </c>
      <c r="G268" s="29">
        <v>0</v>
      </c>
    </row>
    <row r="269" spans="1:7" ht="15.75" x14ac:dyDescent="0.25">
      <c r="A269" s="84"/>
      <c r="B269" s="84"/>
      <c r="C269" s="39" t="s">
        <v>17</v>
      </c>
      <c r="D269" s="40">
        <f>D266+D267+D268</f>
        <v>316199.21000000002</v>
      </c>
      <c r="E269" s="40">
        <f>E266+E267+E268</f>
        <v>432113.8</v>
      </c>
      <c r="F269" s="40">
        <f t="shared" ref="F269" si="33">F266+F267+F268</f>
        <v>432113.8</v>
      </c>
      <c r="G269" s="30">
        <f t="shared" si="22"/>
        <v>100</v>
      </c>
    </row>
    <row r="270" spans="1:7" ht="31.5" x14ac:dyDescent="0.25">
      <c r="A270" s="82" t="s">
        <v>97</v>
      </c>
      <c r="B270" s="82" t="s">
        <v>13</v>
      </c>
      <c r="C270" s="22" t="s">
        <v>92</v>
      </c>
      <c r="D270" s="43">
        <v>35545</v>
      </c>
      <c r="E270" s="43">
        <v>35545</v>
      </c>
      <c r="F270" s="43">
        <v>35544.6</v>
      </c>
      <c r="G270" s="29">
        <f t="shared" si="22"/>
        <v>99.998874665916432</v>
      </c>
    </row>
    <row r="271" spans="1:7" ht="15.75" x14ac:dyDescent="0.25">
      <c r="A271" s="83"/>
      <c r="B271" s="83"/>
      <c r="C271" s="22" t="s">
        <v>15</v>
      </c>
      <c r="D271" s="43">
        <v>0</v>
      </c>
      <c r="E271" s="43">
        <v>0</v>
      </c>
      <c r="F271" s="43">
        <v>0</v>
      </c>
      <c r="G271" s="29">
        <v>0</v>
      </c>
    </row>
    <row r="272" spans="1:7" ht="15.75" x14ac:dyDescent="0.25">
      <c r="A272" s="83"/>
      <c r="B272" s="83"/>
      <c r="C272" s="22" t="s">
        <v>16</v>
      </c>
      <c r="D272" s="43">
        <v>0</v>
      </c>
      <c r="E272" s="43">
        <v>0</v>
      </c>
      <c r="F272" s="43">
        <v>0</v>
      </c>
      <c r="G272" s="29">
        <v>0</v>
      </c>
    </row>
    <row r="273" spans="1:7" ht="15.75" x14ac:dyDescent="0.25">
      <c r="A273" s="84"/>
      <c r="B273" s="84"/>
      <c r="C273" s="39" t="s">
        <v>17</v>
      </c>
      <c r="D273" s="40">
        <f>D270+D271+D272</f>
        <v>35545</v>
      </c>
      <c r="E273" s="40">
        <f>E270+E271+E272</f>
        <v>35545</v>
      </c>
      <c r="F273" s="40">
        <f>F270+F271+F272</f>
        <v>35544.6</v>
      </c>
      <c r="G273" s="30">
        <f t="shared" si="22"/>
        <v>99.998874665916432</v>
      </c>
    </row>
    <row r="274" spans="1:7" ht="31.5" x14ac:dyDescent="0.25">
      <c r="A274" s="82" t="s">
        <v>98</v>
      </c>
      <c r="B274" s="82" t="s">
        <v>13</v>
      </c>
      <c r="C274" s="22" t="s">
        <v>92</v>
      </c>
      <c r="D274" s="43">
        <v>0</v>
      </c>
      <c r="E274" s="43">
        <v>0</v>
      </c>
      <c r="F274" s="43">
        <v>0</v>
      </c>
      <c r="G274" s="29">
        <v>0</v>
      </c>
    </row>
    <row r="275" spans="1:7" ht="15.75" x14ac:dyDescent="0.25">
      <c r="A275" s="83"/>
      <c r="B275" s="83"/>
      <c r="C275" s="22" t="s">
        <v>15</v>
      </c>
      <c r="D275" s="43">
        <v>10000</v>
      </c>
      <c r="E275" s="43">
        <v>8250</v>
      </c>
      <c r="F275" s="43">
        <v>8250</v>
      </c>
      <c r="G275" s="29">
        <f t="shared" si="22"/>
        <v>100</v>
      </c>
    </row>
    <row r="276" spans="1:7" ht="15.75" x14ac:dyDescent="0.25">
      <c r="A276" s="83"/>
      <c r="B276" s="83"/>
      <c r="C276" s="22" t="s">
        <v>16</v>
      </c>
      <c r="D276" s="43">
        <v>0</v>
      </c>
      <c r="E276" s="43">
        <v>0</v>
      </c>
      <c r="F276" s="43">
        <v>0</v>
      </c>
      <c r="G276" s="29">
        <v>0</v>
      </c>
    </row>
    <row r="277" spans="1:7" ht="15.75" x14ac:dyDescent="0.25">
      <c r="A277" s="84"/>
      <c r="B277" s="84"/>
      <c r="C277" s="39" t="s">
        <v>17</v>
      </c>
      <c r="D277" s="40">
        <f>D274+D275+D276</f>
        <v>10000</v>
      </c>
      <c r="E277" s="40">
        <f>E274+E275+E276</f>
        <v>8250</v>
      </c>
      <c r="F277" s="40">
        <f t="shared" ref="F277" si="34">F274+F275+F276</f>
        <v>8250</v>
      </c>
      <c r="G277" s="30">
        <f t="shared" si="22"/>
        <v>100</v>
      </c>
    </row>
    <row r="278" spans="1:7" ht="31.5" x14ac:dyDescent="0.25">
      <c r="A278" s="82" t="s">
        <v>99</v>
      </c>
      <c r="B278" s="82" t="s">
        <v>13</v>
      </c>
      <c r="C278" s="22" t="s">
        <v>92</v>
      </c>
      <c r="D278" s="43">
        <v>0</v>
      </c>
      <c r="E278" s="43">
        <v>0</v>
      </c>
      <c r="F278" s="43">
        <v>0</v>
      </c>
      <c r="G278" s="29">
        <v>0</v>
      </c>
    </row>
    <row r="279" spans="1:7" ht="15.75" x14ac:dyDescent="0.25">
      <c r="A279" s="83"/>
      <c r="B279" s="83"/>
      <c r="C279" s="22" t="s">
        <v>15</v>
      </c>
      <c r="D279" s="43">
        <v>370000</v>
      </c>
      <c r="E279" s="43">
        <v>342846.4</v>
      </c>
      <c r="F279" s="43">
        <v>335872.4</v>
      </c>
      <c r="G279" s="29">
        <f t="shared" si="22"/>
        <v>97.965852930058475</v>
      </c>
    </row>
    <row r="280" spans="1:7" ht="15.75" x14ac:dyDescent="0.25">
      <c r="A280" s="83"/>
      <c r="B280" s="83"/>
      <c r="C280" s="22" t="s">
        <v>16</v>
      </c>
      <c r="D280" s="43">
        <v>0</v>
      </c>
      <c r="E280" s="43">
        <v>0</v>
      </c>
      <c r="F280" s="43">
        <v>0</v>
      </c>
      <c r="G280" s="29">
        <v>0</v>
      </c>
    </row>
    <row r="281" spans="1:7" ht="15.75" x14ac:dyDescent="0.25">
      <c r="A281" s="84"/>
      <c r="B281" s="84"/>
      <c r="C281" s="39" t="s">
        <v>17</v>
      </c>
      <c r="D281" s="40">
        <f>D278+D279+D280</f>
        <v>370000</v>
      </c>
      <c r="E281" s="40">
        <f>E278+E279+E280</f>
        <v>342846.4</v>
      </c>
      <c r="F281" s="40">
        <f t="shared" ref="F281" si="35">F278+F279+F280</f>
        <v>335872.4</v>
      </c>
      <c r="G281" s="30">
        <f t="shared" si="22"/>
        <v>97.965852930058475</v>
      </c>
    </row>
    <row r="282" spans="1:7" ht="15.75" x14ac:dyDescent="0.25">
      <c r="A282" s="78" t="s">
        <v>100</v>
      </c>
      <c r="B282" s="81"/>
      <c r="C282" s="22" t="s">
        <v>14</v>
      </c>
      <c r="D282" s="29">
        <f t="shared" ref="D282:F283" si="36">D6+D54+D66+D110+D182+D214+D234+D250+D258</f>
        <v>130940188.44</v>
      </c>
      <c r="E282" s="29">
        <f t="shared" si="36"/>
        <v>146504957.26000002</v>
      </c>
      <c r="F282" s="29">
        <f t="shared" si="36"/>
        <v>140997584</v>
      </c>
      <c r="G282" s="29">
        <f t="shared" si="22"/>
        <v>96.240828049097232</v>
      </c>
    </row>
    <row r="283" spans="1:7" ht="15.75" x14ac:dyDescent="0.25">
      <c r="A283" s="79"/>
      <c r="B283" s="81"/>
      <c r="C283" s="22" t="s">
        <v>15</v>
      </c>
      <c r="D283" s="29">
        <f t="shared" si="36"/>
        <v>122398947.69999999</v>
      </c>
      <c r="E283" s="29">
        <f t="shared" si="36"/>
        <v>130676685.53</v>
      </c>
      <c r="F283" s="29">
        <f t="shared" si="36"/>
        <v>126614176.84000002</v>
      </c>
      <c r="G283" s="29">
        <f t="shared" ref="G283:G285" si="37">F283/E283*100</f>
        <v>96.891175596072699</v>
      </c>
    </row>
    <row r="284" spans="1:7" ht="15.75" x14ac:dyDescent="0.25">
      <c r="A284" s="79"/>
      <c r="B284" s="81"/>
      <c r="C284" s="45" t="s">
        <v>16</v>
      </c>
      <c r="D284" s="43">
        <f>D8+D56+D68+D184+D216+D236+D252+D260</f>
        <v>0</v>
      </c>
      <c r="E284" s="43">
        <f>E8+E56+E68+E184+E216+E236+E252+E260</f>
        <v>85000</v>
      </c>
      <c r="F284" s="43">
        <f>F8+F56+F68+F184+F216+F236+F252+F260</f>
        <v>63116.27</v>
      </c>
      <c r="G284" s="29">
        <v>0</v>
      </c>
    </row>
    <row r="285" spans="1:7" ht="15.75" x14ac:dyDescent="0.25">
      <c r="A285" s="80"/>
      <c r="B285" s="81"/>
      <c r="C285" s="35" t="s">
        <v>101</v>
      </c>
      <c r="D285" s="30">
        <f>D282+D283+D284</f>
        <v>253339136.13999999</v>
      </c>
      <c r="E285" s="30">
        <f t="shared" ref="E285:F285" si="38">E282+E283+E284</f>
        <v>277266642.79000002</v>
      </c>
      <c r="F285" s="30">
        <f t="shared" si="38"/>
        <v>267674877.11000004</v>
      </c>
      <c r="G285" s="30">
        <f t="shared" si="37"/>
        <v>96.54059875956132</v>
      </c>
    </row>
  </sheetData>
  <mergeCells count="147">
    <mergeCell ref="A2:G2"/>
    <mergeCell ref="A4:A5"/>
    <mergeCell ref="B4:B5"/>
    <mergeCell ref="C4:C5"/>
    <mergeCell ref="D4:F4"/>
    <mergeCell ref="G4:G5"/>
    <mergeCell ref="A18:A21"/>
    <mergeCell ref="B18:B21"/>
    <mergeCell ref="A22:A25"/>
    <mergeCell ref="B22:B25"/>
    <mergeCell ref="A26:A29"/>
    <mergeCell ref="B26:B29"/>
    <mergeCell ref="A6:A9"/>
    <mergeCell ref="B6:B9"/>
    <mergeCell ref="A10:A13"/>
    <mergeCell ref="B10:B13"/>
    <mergeCell ref="A14:A17"/>
    <mergeCell ref="B14:B17"/>
    <mergeCell ref="A42:A45"/>
    <mergeCell ref="B42:B45"/>
    <mergeCell ref="A46:A49"/>
    <mergeCell ref="B46:B49"/>
    <mergeCell ref="A50:A53"/>
    <mergeCell ref="B50:B53"/>
    <mergeCell ref="A30:A33"/>
    <mergeCell ref="B30:B33"/>
    <mergeCell ref="A34:A37"/>
    <mergeCell ref="B34:B37"/>
    <mergeCell ref="A38:A41"/>
    <mergeCell ref="B38:B41"/>
    <mergeCell ref="A66:A69"/>
    <mergeCell ref="B66:B69"/>
    <mergeCell ref="A70:A73"/>
    <mergeCell ref="B70:B73"/>
    <mergeCell ref="A74:A77"/>
    <mergeCell ref="B74:B77"/>
    <mergeCell ref="A54:A57"/>
    <mergeCell ref="B54:B57"/>
    <mergeCell ref="A58:A61"/>
    <mergeCell ref="B58:B61"/>
    <mergeCell ref="A62:A65"/>
    <mergeCell ref="B62:B65"/>
    <mergeCell ref="A90:A93"/>
    <mergeCell ref="B90:B93"/>
    <mergeCell ref="A94:A97"/>
    <mergeCell ref="B94:B97"/>
    <mergeCell ref="A98:A101"/>
    <mergeCell ref="B98:B101"/>
    <mergeCell ref="A78:A81"/>
    <mergeCell ref="B78:B81"/>
    <mergeCell ref="A82:A85"/>
    <mergeCell ref="B82:B85"/>
    <mergeCell ref="A86:A89"/>
    <mergeCell ref="B86:B89"/>
    <mergeCell ref="A114:A117"/>
    <mergeCell ref="B114:B117"/>
    <mergeCell ref="A118:A121"/>
    <mergeCell ref="B118:B121"/>
    <mergeCell ref="A122:A125"/>
    <mergeCell ref="B122:B125"/>
    <mergeCell ref="A102:A105"/>
    <mergeCell ref="B102:B105"/>
    <mergeCell ref="A106:A109"/>
    <mergeCell ref="B106:B109"/>
    <mergeCell ref="A110:A113"/>
    <mergeCell ref="B110:B113"/>
    <mergeCell ref="A138:A141"/>
    <mergeCell ref="B138:B141"/>
    <mergeCell ref="A142:A145"/>
    <mergeCell ref="B142:B145"/>
    <mergeCell ref="A146:A149"/>
    <mergeCell ref="B146:B149"/>
    <mergeCell ref="A126:A129"/>
    <mergeCell ref="B126:B129"/>
    <mergeCell ref="A130:A133"/>
    <mergeCell ref="B130:B133"/>
    <mergeCell ref="A134:A137"/>
    <mergeCell ref="B134:B137"/>
    <mergeCell ref="A162:A165"/>
    <mergeCell ref="B162:B165"/>
    <mergeCell ref="A166:A169"/>
    <mergeCell ref="B166:B169"/>
    <mergeCell ref="A170:A173"/>
    <mergeCell ref="B170:B173"/>
    <mergeCell ref="A150:A153"/>
    <mergeCell ref="B150:B153"/>
    <mergeCell ref="A154:A157"/>
    <mergeCell ref="B154:B157"/>
    <mergeCell ref="A158:A161"/>
    <mergeCell ref="B158:B161"/>
    <mergeCell ref="A186:A189"/>
    <mergeCell ref="B186:B189"/>
    <mergeCell ref="A190:A193"/>
    <mergeCell ref="B190:B193"/>
    <mergeCell ref="A194:A197"/>
    <mergeCell ref="B194:B197"/>
    <mergeCell ref="A174:A177"/>
    <mergeCell ref="B174:B177"/>
    <mergeCell ref="A178:A181"/>
    <mergeCell ref="B178:B181"/>
    <mergeCell ref="A182:A185"/>
    <mergeCell ref="B182:B185"/>
    <mergeCell ref="A210:A213"/>
    <mergeCell ref="B210:B213"/>
    <mergeCell ref="A214:A217"/>
    <mergeCell ref="B214:B217"/>
    <mergeCell ref="A218:A221"/>
    <mergeCell ref="B218:B221"/>
    <mergeCell ref="A198:A201"/>
    <mergeCell ref="B198:B201"/>
    <mergeCell ref="A202:A205"/>
    <mergeCell ref="B202:B205"/>
    <mergeCell ref="A206:A209"/>
    <mergeCell ref="B206:B209"/>
    <mergeCell ref="B238:B241"/>
    <mergeCell ref="A242:A245"/>
    <mergeCell ref="B242:B245"/>
    <mergeCell ref="A222:A225"/>
    <mergeCell ref="B222:B225"/>
    <mergeCell ref="A226:A229"/>
    <mergeCell ref="B226:B229"/>
    <mergeCell ref="A230:A233"/>
    <mergeCell ref="B230:B233"/>
    <mergeCell ref="A282:A285"/>
    <mergeCell ref="B282:B285"/>
    <mergeCell ref="B1:G1"/>
    <mergeCell ref="A270:A273"/>
    <mergeCell ref="B270:B273"/>
    <mergeCell ref="A274:A277"/>
    <mergeCell ref="B274:B277"/>
    <mergeCell ref="A278:A281"/>
    <mergeCell ref="B278:B281"/>
    <mergeCell ref="A258:A261"/>
    <mergeCell ref="B258:B261"/>
    <mergeCell ref="A262:A265"/>
    <mergeCell ref="B262:B265"/>
    <mergeCell ref="A266:A269"/>
    <mergeCell ref="B266:B269"/>
    <mergeCell ref="A246:A249"/>
    <mergeCell ref="B246:B249"/>
    <mergeCell ref="A250:A253"/>
    <mergeCell ref="B250:B253"/>
    <mergeCell ref="A254:A257"/>
    <mergeCell ref="B254:B257"/>
    <mergeCell ref="A234:A237"/>
    <mergeCell ref="B234:B237"/>
    <mergeCell ref="A238:A241"/>
  </mergeCells>
  <pageMargins left="0.22" right="0.18" top="0.55118110236220474" bottom="0.35433070866141736" header="0.31496062992125984" footer="0.11811023622047245"/>
  <pageSetup paperSize="9" scale="73" fitToWidth="0" fitToHeight="0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"/>
  <sheetViews>
    <sheetView view="pageBreakPreview" zoomScale="93" zoomScaleNormal="100" zoomScaleSheetLayoutView="93" workbookViewId="0">
      <selection activeCell="E5" sqref="E5"/>
    </sheetView>
  </sheetViews>
  <sheetFormatPr defaultRowHeight="15" x14ac:dyDescent="0.25"/>
  <cols>
    <col min="1" max="1" width="64.42578125" style="49" customWidth="1"/>
    <col min="2" max="2" width="27.7109375" style="49" customWidth="1"/>
    <col min="3" max="3" width="28.140625" style="49" customWidth="1"/>
    <col min="4" max="4" width="14.5703125" style="49" customWidth="1"/>
    <col min="5" max="5" width="15" style="49" customWidth="1"/>
    <col min="6" max="6" width="14.5703125" style="49" customWidth="1"/>
    <col min="7" max="7" width="15" style="49" customWidth="1"/>
    <col min="8" max="16384" width="9.140625" style="49"/>
  </cols>
  <sheetData>
    <row r="1" spans="1:7" ht="50.25" customHeight="1" x14ac:dyDescent="0.25">
      <c r="A1" s="1"/>
      <c r="B1" s="62" t="s">
        <v>132</v>
      </c>
      <c r="C1" s="62"/>
      <c r="D1" s="62"/>
      <c r="E1" s="62"/>
      <c r="F1" s="62"/>
      <c r="G1" s="62"/>
    </row>
    <row r="2" spans="1:7" ht="15.75" x14ac:dyDescent="0.25">
      <c r="A2" s="1"/>
      <c r="B2" s="1"/>
      <c r="C2" s="1"/>
      <c r="D2" s="1"/>
      <c r="E2" s="50"/>
      <c r="F2" s="50"/>
      <c r="G2" s="50"/>
    </row>
    <row r="3" spans="1:7" x14ac:dyDescent="0.25">
      <c r="A3" s="69" t="s">
        <v>115</v>
      </c>
      <c r="B3" s="69"/>
      <c r="C3" s="69"/>
      <c r="D3" s="69"/>
      <c r="E3" s="69"/>
      <c r="F3" s="69"/>
      <c r="G3" s="69"/>
    </row>
    <row r="4" spans="1:7" x14ac:dyDescent="0.25">
      <c r="A4" s="69"/>
      <c r="B4" s="69"/>
      <c r="C4" s="69"/>
      <c r="D4" s="69"/>
      <c r="E4" s="69"/>
      <c r="F4" s="69"/>
      <c r="G4" s="69"/>
    </row>
    <row r="5" spans="1:7" ht="15.75" x14ac:dyDescent="0.25">
      <c r="A5" s="46"/>
      <c r="B5" s="46"/>
      <c r="C5" s="46"/>
      <c r="D5" s="46"/>
      <c r="E5" s="46" t="s">
        <v>128</v>
      </c>
      <c r="F5" s="46"/>
      <c r="G5" s="46"/>
    </row>
    <row r="6" spans="1:7" ht="24.75" customHeight="1" x14ac:dyDescent="0.25">
      <c r="A6" s="70" t="s">
        <v>1</v>
      </c>
      <c r="B6" s="70" t="s">
        <v>2</v>
      </c>
      <c r="C6" s="70" t="s">
        <v>3</v>
      </c>
      <c r="D6" s="71" t="s">
        <v>4</v>
      </c>
      <c r="E6" s="72"/>
      <c r="F6" s="72"/>
      <c r="G6" s="73"/>
    </row>
    <row r="7" spans="1:7" ht="63" x14ac:dyDescent="0.25">
      <c r="A7" s="70"/>
      <c r="B7" s="70"/>
      <c r="C7" s="70"/>
      <c r="D7" s="11" t="s">
        <v>105</v>
      </c>
      <c r="E7" s="11" t="s">
        <v>106</v>
      </c>
      <c r="F7" s="11" t="s">
        <v>107</v>
      </c>
      <c r="G7" s="47" t="s">
        <v>11</v>
      </c>
    </row>
    <row r="8" spans="1:7" ht="15.75" x14ac:dyDescent="0.25">
      <c r="A8" s="81" t="s">
        <v>108</v>
      </c>
      <c r="B8" s="81" t="s">
        <v>109</v>
      </c>
      <c r="C8" s="22" t="s">
        <v>14</v>
      </c>
      <c r="D8" s="58">
        <f>D12+D16</f>
        <v>0</v>
      </c>
      <c r="E8" s="58">
        <f t="shared" ref="E8:F10" si="0">E12+E16</f>
        <v>0</v>
      </c>
      <c r="F8" s="58">
        <f t="shared" si="0"/>
        <v>0</v>
      </c>
      <c r="G8" s="58">
        <v>0</v>
      </c>
    </row>
    <row r="9" spans="1:7" ht="15.75" x14ac:dyDescent="0.25">
      <c r="A9" s="81"/>
      <c r="B9" s="81"/>
      <c r="C9" s="22" t="s">
        <v>15</v>
      </c>
      <c r="D9" s="60">
        <f>D13+D17</f>
        <v>5906897</v>
      </c>
      <c r="E9" s="60">
        <f t="shared" si="0"/>
        <v>5984139</v>
      </c>
      <c r="F9" s="60">
        <f t="shared" si="0"/>
        <v>5963945.1600000001</v>
      </c>
      <c r="G9" s="58">
        <f t="shared" ref="G9:G17" si="1">F9/E9*100</f>
        <v>99.662543934891886</v>
      </c>
    </row>
    <row r="10" spans="1:7" ht="22.5" customHeight="1" x14ac:dyDescent="0.25">
      <c r="A10" s="81"/>
      <c r="B10" s="81"/>
      <c r="C10" s="22" t="s">
        <v>16</v>
      </c>
      <c r="D10" s="60">
        <f>D14+D18</f>
        <v>0</v>
      </c>
      <c r="E10" s="60">
        <f t="shared" si="0"/>
        <v>0</v>
      </c>
      <c r="F10" s="60">
        <f t="shared" si="0"/>
        <v>0</v>
      </c>
      <c r="G10" s="58">
        <v>0</v>
      </c>
    </row>
    <row r="11" spans="1:7" ht="15.75" x14ac:dyDescent="0.25">
      <c r="A11" s="81"/>
      <c r="B11" s="81"/>
      <c r="C11" s="35" t="s">
        <v>24</v>
      </c>
      <c r="D11" s="61">
        <f>D8+D9+D10</f>
        <v>5906897</v>
      </c>
      <c r="E11" s="61">
        <f>E8+E9+E10</f>
        <v>5984139</v>
      </c>
      <c r="F11" s="61">
        <f>F8+F9+F10</f>
        <v>5963945.1600000001</v>
      </c>
      <c r="G11" s="61">
        <f t="shared" si="1"/>
        <v>99.662543934891886</v>
      </c>
    </row>
    <row r="12" spans="1:7" ht="15.75" x14ac:dyDescent="0.25">
      <c r="A12" s="81" t="s">
        <v>27</v>
      </c>
      <c r="B12" s="81" t="s">
        <v>109</v>
      </c>
      <c r="C12" s="22" t="s">
        <v>14</v>
      </c>
      <c r="D12" s="60">
        <v>0</v>
      </c>
      <c r="E12" s="60">
        <v>0</v>
      </c>
      <c r="F12" s="60">
        <v>0</v>
      </c>
      <c r="G12" s="58">
        <v>0</v>
      </c>
    </row>
    <row r="13" spans="1:7" ht="15.75" x14ac:dyDescent="0.25">
      <c r="A13" s="81"/>
      <c r="B13" s="81"/>
      <c r="C13" s="22" t="s">
        <v>15</v>
      </c>
      <c r="D13" s="60">
        <v>4339393</v>
      </c>
      <c r="E13" s="60">
        <v>4704740</v>
      </c>
      <c r="F13" s="60">
        <v>4684546.7</v>
      </c>
      <c r="G13" s="60">
        <f t="shared" si="1"/>
        <v>99.570788183831624</v>
      </c>
    </row>
    <row r="14" spans="1:7" ht="20.25" customHeight="1" x14ac:dyDescent="0.25">
      <c r="A14" s="81"/>
      <c r="B14" s="81"/>
      <c r="C14" s="22" t="s">
        <v>16</v>
      </c>
      <c r="D14" s="60">
        <v>0</v>
      </c>
      <c r="E14" s="60">
        <v>0</v>
      </c>
      <c r="F14" s="60">
        <v>0</v>
      </c>
      <c r="G14" s="58">
        <v>0</v>
      </c>
    </row>
    <row r="15" spans="1:7" ht="31.5" x14ac:dyDescent="0.25">
      <c r="A15" s="81"/>
      <c r="B15" s="81"/>
      <c r="C15" s="35" t="s">
        <v>110</v>
      </c>
      <c r="D15" s="61">
        <f>D12+D13+D14</f>
        <v>4339393</v>
      </c>
      <c r="E15" s="61">
        <f>E12+E13+E14</f>
        <v>4704740</v>
      </c>
      <c r="F15" s="61">
        <f>F12+F13+F14</f>
        <v>4684546.7</v>
      </c>
      <c r="G15" s="61">
        <f t="shared" si="1"/>
        <v>99.570788183831624</v>
      </c>
    </row>
    <row r="16" spans="1:7" ht="15.75" x14ac:dyDescent="0.25">
      <c r="A16" s="81" t="s">
        <v>111</v>
      </c>
      <c r="B16" s="81" t="s">
        <v>109</v>
      </c>
      <c r="C16" s="22" t="s">
        <v>14</v>
      </c>
      <c r="D16" s="60">
        <v>0</v>
      </c>
      <c r="E16" s="60">
        <v>0</v>
      </c>
      <c r="F16" s="60">
        <v>0</v>
      </c>
      <c r="G16" s="58">
        <v>0</v>
      </c>
    </row>
    <row r="17" spans="1:7" ht="15.75" x14ac:dyDescent="0.25">
      <c r="A17" s="81"/>
      <c r="B17" s="81"/>
      <c r="C17" s="22" t="s">
        <v>15</v>
      </c>
      <c r="D17" s="60">
        <v>1567504</v>
      </c>
      <c r="E17" s="60">
        <v>1279399</v>
      </c>
      <c r="F17" s="60">
        <v>1279398.46</v>
      </c>
      <c r="G17" s="60">
        <f t="shared" si="1"/>
        <v>99.999957792682352</v>
      </c>
    </row>
    <row r="18" spans="1:7" ht="25.5" customHeight="1" x14ac:dyDescent="0.25">
      <c r="A18" s="81"/>
      <c r="B18" s="81"/>
      <c r="C18" s="22" t="s">
        <v>16</v>
      </c>
      <c r="D18" s="60">
        <v>0</v>
      </c>
      <c r="E18" s="60">
        <v>0</v>
      </c>
      <c r="F18" s="60">
        <v>0</v>
      </c>
      <c r="G18" s="58">
        <v>0</v>
      </c>
    </row>
    <row r="19" spans="1:7" ht="31.5" x14ac:dyDescent="0.25">
      <c r="A19" s="81"/>
      <c r="B19" s="81"/>
      <c r="C19" s="35" t="s">
        <v>110</v>
      </c>
      <c r="D19" s="61">
        <f>D16+D17+D18</f>
        <v>1567504</v>
      </c>
      <c r="E19" s="61">
        <f>E16+E17+E18</f>
        <v>1279399</v>
      </c>
      <c r="F19" s="61">
        <f>F16+F17+F18</f>
        <v>1279398.46</v>
      </c>
      <c r="G19" s="61">
        <f>F19/E19*100</f>
        <v>99.999957792682352</v>
      </c>
    </row>
  </sheetData>
  <mergeCells count="12">
    <mergeCell ref="A8:A11"/>
    <mergeCell ref="B8:B11"/>
    <mergeCell ref="A12:A15"/>
    <mergeCell ref="B12:B15"/>
    <mergeCell ref="A16:A19"/>
    <mergeCell ref="B16:B19"/>
    <mergeCell ref="B1:G1"/>
    <mergeCell ref="A3:G4"/>
    <mergeCell ref="A6:A7"/>
    <mergeCell ref="B6:B7"/>
    <mergeCell ref="C6:C7"/>
    <mergeCell ref="D6:G6"/>
  </mergeCells>
  <pageMargins left="0.11811023622047245" right="0.11811023622047245" top="0.74803149606299213" bottom="0.19685039370078741" header="0.11811023622047245" footer="0.11811023622047245"/>
  <pageSetup paperSize="9" scale="80" fitToWidth="0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"/>
  <sheetViews>
    <sheetView view="pageBreakPreview" zoomScale="80" zoomScaleNormal="90" zoomScaleSheetLayoutView="80" workbookViewId="0">
      <selection activeCell="F5" sqref="F5"/>
    </sheetView>
  </sheetViews>
  <sheetFormatPr defaultRowHeight="15" x14ac:dyDescent="0.25"/>
  <cols>
    <col min="1" max="1" width="69.42578125" customWidth="1"/>
    <col min="2" max="2" width="21.42578125" customWidth="1"/>
    <col min="3" max="3" width="27.7109375" customWidth="1"/>
    <col min="4" max="4" width="13.42578125" customWidth="1"/>
    <col min="5" max="5" width="17.140625" customWidth="1"/>
    <col min="6" max="6" width="13.85546875" customWidth="1"/>
    <col min="7" max="7" width="14.5703125" customWidth="1"/>
  </cols>
  <sheetData>
    <row r="1" spans="1:7" ht="51" customHeight="1" x14ac:dyDescent="0.25">
      <c r="A1" s="1"/>
      <c r="B1" s="62" t="s">
        <v>133</v>
      </c>
      <c r="C1" s="62"/>
      <c r="D1" s="62"/>
      <c r="E1" s="62"/>
      <c r="F1" s="62"/>
      <c r="G1" s="62"/>
    </row>
    <row r="2" spans="1:7" ht="15.75" x14ac:dyDescent="0.25">
      <c r="A2" s="1"/>
      <c r="B2" s="1"/>
      <c r="C2" s="1"/>
      <c r="D2" s="1"/>
      <c r="E2" s="50"/>
      <c r="F2" s="50"/>
      <c r="G2" s="50"/>
    </row>
    <row r="3" spans="1:7" x14ac:dyDescent="0.25">
      <c r="A3" s="69" t="s">
        <v>114</v>
      </c>
      <c r="B3" s="69"/>
      <c r="C3" s="69"/>
      <c r="D3" s="69"/>
      <c r="E3" s="69"/>
      <c r="F3" s="69"/>
      <c r="G3" s="69"/>
    </row>
    <row r="4" spans="1:7" x14ac:dyDescent="0.25">
      <c r="A4" s="69"/>
      <c r="B4" s="69"/>
      <c r="C4" s="69"/>
      <c r="D4" s="69"/>
      <c r="E4" s="69"/>
      <c r="F4" s="69"/>
      <c r="G4" s="69"/>
    </row>
    <row r="5" spans="1:7" ht="15.75" x14ac:dyDescent="0.25">
      <c r="A5" s="46"/>
      <c r="B5" s="46"/>
      <c r="C5" s="46"/>
      <c r="D5" s="46"/>
      <c r="E5" s="46"/>
      <c r="F5" s="46" t="s">
        <v>128</v>
      </c>
      <c r="G5" s="46"/>
    </row>
    <row r="6" spans="1:7" ht="15.75" x14ac:dyDescent="0.25">
      <c r="A6" s="70" t="s">
        <v>1</v>
      </c>
      <c r="B6" s="70" t="s">
        <v>2</v>
      </c>
      <c r="C6" s="70" t="s">
        <v>3</v>
      </c>
      <c r="D6" s="71" t="s">
        <v>4</v>
      </c>
      <c r="E6" s="72"/>
      <c r="F6" s="72"/>
      <c r="G6" s="73"/>
    </row>
    <row r="7" spans="1:7" ht="63" x14ac:dyDescent="0.25">
      <c r="A7" s="70"/>
      <c r="B7" s="70"/>
      <c r="C7" s="70"/>
      <c r="D7" s="11" t="s">
        <v>105</v>
      </c>
      <c r="E7" s="11" t="s">
        <v>106</v>
      </c>
      <c r="F7" s="11" t="s">
        <v>107</v>
      </c>
      <c r="G7" s="47" t="s">
        <v>11</v>
      </c>
    </row>
    <row r="8" spans="1:7" ht="15.75" x14ac:dyDescent="0.25">
      <c r="A8" s="81" t="s">
        <v>112</v>
      </c>
      <c r="B8" s="81" t="s">
        <v>13</v>
      </c>
      <c r="C8" s="22" t="s">
        <v>14</v>
      </c>
      <c r="D8" s="58">
        <f t="shared" ref="D8:F10" si="0">D12</f>
        <v>963452.16</v>
      </c>
      <c r="E8" s="58">
        <f t="shared" si="0"/>
        <v>862092</v>
      </c>
      <c r="F8" s="58">
        <f t="shared" si="0"/>
        <v>862092</v>
      </c>
      <c r="G8" s="58">
        <v>0</v>
      </c>
    </row>
    <row r="9" spans="1:7" ht="15.75" x14ac:dyDescent="0.25">
      <c r="A9" s="81"/>
      <c r="B9" s="81"/>
      <c r="C9" s="22" t="s">
        <v>15</v>
      </c>
      <c r="D9" s="60">
        <f t="shared" si="0"/>
        <v>9731.84</v>
      </c>
      <c r="E9" s="60">
        <f t="shared" si="0"/>
        <v>8708</v>
      </c>
      <c r="F9" s="60">
        <f t="shared" si="0"/>
        <v>8708</v>
      </c>
      <c r="G9" s="58">
        <f t="shared" ref="G9:G15" si="1">F9/E9*100</f>
        <v>100</v>
      </c>
    </row>
    <row r="10" spans="1:7" ht="21.75" customHeight="1" x14ac:dyDescent="0.25">
      <c r="A10" s="81"/>
      <c r="B10" s="81"/>
      <c r="C10" s="22" t="s">
        <v>16</v>
      </c>
      <c r="D10" s="60">
        <f t="shared" si="0"/>
        <v>0</v>
      </c>
      <c r="E10" s="60">
        <f t="shared" si="0"/>
        <v>0</v>
      </c>
      <c r="F10" s="60">
        <f t="shared" si="0"/>
        <v>0</v>
      </c>
      <c r="G10" s="58">
        <v>0</v>
      </c>
    </row>
    <row r="11" spans="1:7" ht="15.75" x14ac:dyDescent="0.25">
      <c r="A11" s="81"/>
      <c r="B11" s="81"/>
      <c r="C11" s="35" t="s">
        <v>24</v>
      </c>
      <c r="D11" s="61">
        <f>D8+D9+D10</f>
        <v>973184</v>
      </c>
      <c r="E11" s="61">
        <f>E8+E9+E10</f>
        <v>870800</v>
      </c>
      <c r="F11" s="61">
        <f>F8+F9+F10</f>
        <v>870800</v>
      </c>
      <c r="G11" s="60">
        <f t="shared" si="1"/>
        <v>100</v>
      </c>
    </row>
    <row r="12" spans="1:7" ht="15.75" x14ac:dyDescent="0.25">
      <c r="A12" s="81" t="s">
        <v>113</v>
      </c>
      <c r="B12" s="81" t="s">
        <v>13</v>
      </c>
      <c r="C12" s="22" t="s">
        <v>14</v>
      </c>
      <c r="D12" s="60">
        <v>963452.16</v>
      </c>
      <c r="E12" s="60">
        <v>862092</v>
      </c>
      <c r="F12" s="60">
        <v>862092</v>
      </c>
      <c r="G12" s="58">
        <v>0</v>
      </c>
    </row>
    <row r="13" spans="1:7" ht="15.75" x14ac:dyDescent="0.25">
      <c r="A13" s="81"/>
      <c r="B13" s="81"/>
      <c r="C13" s="22" t="s">
        <v>15</v>
      </c>
      <c r="D13" s="60">
        <v>9731.84</v>
      </c>
      <c r="E13" s="60">
        <v>8708</v>
      </c>
      <c r="F13" s="60">
        <v>8708</v>
      </c>
      <c r="G13" s="60">
        <f t="shared" si="1"/>
        <v>100</v>
      </c>
    </row>
    <row r="14" spans="1:7" ht="25.5" customHeight="1" x14ac:dyDescent="0.25">
      <c r="A14" s="81"/>
      <c r="B14" s="81"/>
      <c r="C14" s="22" t="s">
        <v>16</v>
      </c>
      <c r="D14" s="60">
        <v>0</v>
      </c>
      <c r="E14" s="60">
        <v>0</v>
      </c>
      <c r="F14" s="60">
        <v>0</v>
      </c>
      <c r="G14" s="58">
        <v>0</v>
      </c>
    </row>
    <row r="15" spans="1:7" ht="31.5" x14ac:dyDescent="0.25">
      <c r="A15" s="81"/>
      <c r="B15" s="81"/>
      <c r="C15" s="35" t="s">
        <v>110</v>
      </c>
      <c r="D15" s="61">
        <f>D12+D13+D14</f>
        <v>973184</v>
      </c>
      <c r="E15" s="61">
        <f>E12+E13+E14</f>
        <v>870800</v>
      </c>
      <c r="F15" s="61">
        <f>F12+F13+F14</f>
        <v>870800</v>
      </c>
      <c r="G15" s="60">
        <f t="shared" si="1"/>
        <v>100</v>
      </c>
    </row>
  </sheetData>
  <mergeCells count="10">
    <mergeCell ref="A8:A11"/>
    <mergeCell ref="B8:B11"/>
    <mergeCell ref="A12:A15"/>
    <mergeCell ref="B12:B15"/>
    <mergeCell ref="B1:G1"/>
    <mergeCell ref="A3:G4"/>
    <mergeCell ref="A6:A7"/>
    <mergeCell ref="B6:B7"/>
    <mergeCell ref="C6:C7"/>
    <mergeCell ref="D6:G6"/>
  </mergeCells>
  <pageMargins left="0.11811023622047245" right="0.11811023622047245" top="0.74803149606299213" bottom="0.15748031496062992" header="0.11811023622047245" footer="0.11811023622047245"/>
  <pageSetup paperSize="9" scale="80" fitToWidth="0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1"/>
  <sheetViews>
    <sheetView view="pageBreakPreview" topLeftCell="A16" zoomScale="90" zoomScaleNormal="100" zoomScaleSheetLayoutView="90" workbookViewId="0">
      <selection activeCell="B1" sqref="B1:G1"/>
    </sheetView>
  </sheetViews>
  <sheetFormatPr defaultRowHeight="15" x14ac:dyDescent="0.25"/>
  <cols>
    <col min="1" max="1" width="61" customWidth="1"/>
    <col min="2" max="2" width="22" customWidth="1"/>
    <col min="3" max="3" width="32" customWidth="1"/>
    <col min="4" max="4" width="14.85546875" customWidth="1"/>
    <col min="5" max="5" width="14.5703125" customWidth="1"/>
    <col min="6" max="6" width="16.7109375" customWidth="1"/>
    <col min="7" max="7" width="14.28515625" customWidth="1"/>
  </cols>
  <sheetData>
    <row r="1" spans="1:7" ht="52.5" customHeight="1" x14ac:dyDescent="0.25">
      <c r="A1" s="1"/>
      <c r="B1" s="62" t="s">
        <v>130</v>
      </c>
      <c r="C1" s="62"/>
      <c r="D1" s="62"/>
      <c r="E1" s="62"/>
      <c r="F1" s="62"/>
      <c r="G1" s="62"/>
    </row>
    <row r="2" spans="1:7" ht="15.75" x14ac:dyDescent="0.25">
      <c r="A2" s="1"/>
      <c r="B2" s="1"/>
      <c r="C2" s="1"/>
      <c r="D2" s="50"/>
      <c r="E2" s="50"/>
      <c r="F2" s="50"/>
      <c r="G2" s="50"/>
    </row>
    <row r="3" spans="1:7" x14ac:dyDescent="0.25">
      <c r="A3" s="69" t="s">
        <v>127</v>
      </c>
      <c r="B3" s="69"/>
      <c r="C3" s="69"/>
      <c r="D3" s="69"/>
      <c r="E3" s="69"/>
      <c r="F3" s="69"/>
      <c r="G3" s="69"/>
    </row>
    <row r="4" spans="1:7" x14ac:dyDescent="0.25">
      <c r="A4" s="69"/>
      <c r="B4" s="69"/>
      <c r="C4" s="69"/>
      <c r="D4" s="69"/>
      <c r="E4" s="69"/>
      <c r="F4" s="69"/>
      <c r="G4" s="69"/>
    </row>
    <row r="5" spans="1:7" ht="15.75" x14ac:dyDescent="0.25">
      <c r="A5" s="52"/>
      <c r="B5" s="46"/>
      <c r="C5" s="46"/>
      <c r="D5" s="46"/>
      <c r="E5" s="46"/>
      <c r="F5" s="53" t="s">
        <v>128</v>
      </c>
      <c r="G5" s="46"/>
    </row>
    <row r="6" spans="1:7" x14ac:dyDescent="0.25">
      <c r="A6" s="70" t="s">
        <v>1</v>
      </c>
      <c r="B6" s="70" t="s">
        <v>2</v>
      </c>
      <c r="C6" s="70" t="s">
        <v>3</v>
      </c>
      <c r="D6" s="71" t="s">
        <v>118</v>
      </c>
      <c r="E6" s="102"/>
      <c r="F6" s="102"/>
      <c r="G6" s="103"/>
    </row>
    <row r="7" spans="1:7" ht="63" x14ac:dyDescent="0.25">
      <c r="A7" s="70"/>
      <c r="B7" s="70"/>
      <c r="C7" s="70"/>
      <c r="D7" s="48" t="s">
        <v>8</v>
      </c>
      <c r="E7" s="48" t="s">
        <v>119</v>
      </c>
      <c r="F7" s="48" t="s">
        <v>22</v>
      </c>
      <c r="G7" s="48" t="s">
        <v>11</v>
      </c>
    </row>
    <row r="8" spans="1:7" ht="15.75" x14ac:dyDescent="0.25">
      <c r="A8" s="81" t="s">
        <v>120</v>
      </c>
      <c r="B8" s="81"/>
      <c r="C8" s="22" t="s">
        <v>14</v>
      </c>
      <c r="D8" s="54">
        <f>D12+D20</f>
        <v>0</v>
      </c>
      <c r="E8" s="55">
        <f>E12+E20</f>
        <v>0</v>
      </c>
      <c r="F8" s="54">
        <f>F12+F20</f>
        <v>0</v>
      </c>
      <c r="G8" s="54">
        <v>0</v>
      </c>
    </row>
    <row r="9" spans="1:7" ht="15.75" x14ac:dyDescent="0.25">
      <c r="A9" s="81"/>
      <c r="B9" s="81"/>
      <c r="C9" s="22" t="s">
        <v>15</v>
      </c>
      <c r="D9" s="54">
        <f>D13+D21</f>
        <v>2893098</v>
      </c>
      <c r="E9" s="55">
        <f>E13+E21+E25</f>
        <v>2645340</v>
      </c>
      <c r="F9" s="55">
        <f>F13+F21+F25</f>
        <v>2611369.5699999998</v>
      </c>
      <c r="G9" s="54">
        <f t="shared" ref="G9:G27" si="0">F9/E9*100</f>
        <v>98.715838795769159</v>
      </c>
    </row>
    <row r="10" spans="1:7" ht="15.75" x14ac:dyDescent="0.25">
      <c r="A10" s="81"/>
      <c r="B10" s="81"/>
      <c r="C10" s="22" t="s">
        <v>16</v>
      </c>
      <c r="D10" s="54">
        <f>D14+D22</f>
        <v>0</v>
      </c>
      <c r="E10" s="55">
        <f>E14+E22</f>
        <v>0</v>
      </c>
      <c r="F10" s="55">
        <f>F14+F22</f>
        <v>0</v>
      </c>
      <c r="G10" s="54">
        <v>0</v>
      </c>
    </row>
    <row r="11" spans="1:7" ht="24.75" customHeight="1" x14ac:dyDescent="0.25">
      <c r="A11" s="81"/>
      <c r="B11" s="81"/>
      <c r="C11" s="35" t="s">
        <v>24</v>
      </c>
      <c r="D11" s="56">
        <f>D8+D9+D10</f>
        <v>2893098</v>
      </c>
      <c r="E11" s="57">
        <f>E8+E9+E10</f>
        <v>2645340</v>
      </c>
      <c r="F11" s="57">
        <f>F8+F9+F10</f>
        <v>2611369.5699999998</v>
      </c>
      <c r="G11" s="55">
        <f t="shared" si="0"/>
        <v>98.715838795769159</v>
      </c>
    </row>
    <row r="12" spans="1:7" ht="15.75" x14ac:dyDescent="0.25">
      <c r="A12" s="81" t="s">
        <v>27</v>
      </c>
      <c r="B12" s="81" t="s">
        <v>121</v>
      </c>
      <c r="C12" s="22" t="s">
        <v>14</v>
      </c>
      <c r="D12" s="54">
        <v>0</v>
      </c>
      <c r="E12" s="55">
        <v>0</v>
      </c>
      <c r="F12" s="55">
        <v>0</v>
      </c>
      <c r="G12" s="54">
        <v>0</v>
      </c>
    </row>
    <row r="13" spans="1:7" ht="15.75" x14ac:dyDescent="0.25">
      <c r="A13" s="81"/>
      <c r="B13" s="81"/>
      <c r="C13" s="22" t="s">
        <v>15</v>
      </c>
      <c r="D13" s="54">
        <v>2693098</v>
      </c>
      <c r="E13" s="55">
        <v>2393126</v>
      </c>
      <c r="F13" s="55">
        <v>2365155.5699999998</v>
      </c>
      <c r="G13" s="54">
        <f t="shared" si="0"/>
        <v>98.831217829733987</v>
      </c>
    </row>
    <row r="14" spans="1:7" ht="15.75" x14ac:dyDescent="0.25">
      <c r="A14" s="81"/>
      <c r="B14" s="81"/>
      <c r="C14" s="22" t="s">
        <v>16</v>
      </c>
      <c r="D14" s="54">
        <v>0</v>
      </c>
      <c r="E14" s="55">
        <v>0</v>
      </c>
      <c r="F14" s="55">
        <v>0</v>
      </c>
      <c r="G14" s="54">
        <v>0</v>
      </c>
    </row>
    <row r="15" spans="1:7" ht="31.5" x14ac:dyDescent="0.25">
      <c r="A15" s="81"/>
      <c r="B15" s="81"/>
      <c r="C15" s="35" t="s">
        <v>110</v>
      </c>
      <c r="D15" s="56">
        <f>D12+D13+D14</f>
        <v>2693098</v>
      </c>
      <c r="E15" s="57">
        <f>E12+E13+E14</f>
        <v>2393126</v>
      </c>
      <c r="F15" s="57">
        <f>F12+F13+F14</f>
        <v>2365155.5699999998</v>
      </c>
      <c r="G15" s="56">
        <f t="shared" si="0"/>
        <v>98.831217829733987</v>
      </c>
    </row>
    <row r="16" spans="1:7" ht="15.75" x14ac:dyDescent="0.25">
      <c r="A16" s="81" t="s">
        <v>122</v>
      </c>
      <c r="B16" s="81" t="s">
        <v>123</v>
      </c>
      <c r="C16" s="22" t="s">
        <v>14</v>
      </c>
      <c r="D16" s="54"/>
      <c r="E16" s="55"/>
      <c r="F16" s="55"/>
      <c r="G16" s="54" t="e">
        <f t="shared" si="0"/>
        <v>#DIV/0!</v>
      </c>
    </row>
    <row r="17" spans="1:7" ht="15.75" x14ac:dyDescent="0.25">
      <c r="A17" s="81"/>
      <c r="B17" s="81"/>
      <c r="C17" s="22" t="s">
        <v>15</v>
      </c>
      <c r="D17" s="54"/>
      <c r="E17" s="55"/>
      <c r="F17" s="55"/>
      <c r="G17" s="54" t="e">
        <f t="shared" si="0"/>
        <v>#DIV/0!</v>
      </c>
    </row>
    <row r="18" spans="1:7" ht="15.75" x14ac:dyDescent="0.25">
      <c r="A18" s="81"/>
      <c r="B18" s="81"/>
      <c r="C18" s="22" t="s">
        <v>16</v>
      </c>
      <c r="D18" s="54"/>
      <c r="E18" s="55"/>
      <c r="F18" s="55"/>
      <c r="G18" s="54" t="e">
        <f t="shared" si="0"/>
        <v>#DIV/0!</v>
      </c>
    </row>
    <row r="19" spans="1:7" ht="31.5" x14ac:dyDescent="0.25">
      <c r="A19" s="81"/>
      <c r="B19" s="81"/>
      <c r="C19" s="35" t="s">
        <v>110</v>
      </c>
      <c r="D19" s="56">
        <f>D16+D17+D18</f>
        <v>0</v>
      </c>
      <c r="E19" s="57">
        <f>E16+E17+E18</f>
        <v>0</v>
      </c>
      <c r="F19" s="57"/>
      <c r="G19" s="54" t="e">
        <f t="shared" si="0"/>
        <v>#DIV/0!</v>
      </c>
    </row>
    <row r="20" spans="1:7" ht="15.75" x14ac:dyDescent="0.25">
      <c r="A20" s="81" t="s">
        <v>124</v>
      </c>
      <c r="B20" s="81" t="s">
        <v>121</v>
      </c>
      <c r="C20" s="22" t="s">
        <v>14</v>
      </c>
      <c r="D20" s="54">
        <v>0</v>
      </c>
      <c r="E20" s="55">
        <v>0</v>
      </c>
      <c r="F20" s="55">
        <v>0</v>
      </c>
      <c r="G20" s="54">
        <v>0</v>
      </c>
    </row>
    <row r="21" spans="1:7" ht="15.75" x14ac:dyDescent="0.25">
      <c r="A21" s="81"/>
      <c r="B21" s="81"/>
      <c r="C21" s="22" t="s">
        <v>15</v>
      </c>
      <c r="D21" s="54">
        <v>200000</v>
      </c>
      <c r="E21" s="55">
        <v>132214</v>
      </c>
      <c r="F21" s="55">
        <v>126214</v>
      </c>
      <c r="G21" s="54">
        <f t="shared" si="0"/>
        <v>95.461902672939331</v>
      </c>
    </row>
    <row r="22" spans="1:7" ht="15.75" x14ac:dyDescent="0.25">
      <c r="A22" s="81"/>
      <c r="B22" s="81"/>
      <c r="C22" s="22" t="s">
        <v>16</v>
      </c>
      <c r="D22" s="54">
        <v>0</v>
      </c>
      <c r="E22" s="55">
        <v>0</v>
      </c>
      <c r="F22" s="55">
        <v>0</v>
      </c>
      <c r="G22" s="54">
        <v>0</v>
      </c>
    </row>
    <row r="23" spans="1:7" ht="31.5" x14ac:dyDescent="0.25">
      <c r="A23" s="81"/>
      <c r="B23" s="81"/>
      <c r="C23" s="35" t="s">
        <v>110</v>
      </c>
      <c r="D23" s="56">
        <f>D20+D21+D22</f>
        <v>200000</v>
      </c>
      <c r="E23" s="57">
        <f>E20+E21+E22</f>
        <v>132214</v>
      </c>
      <c r="F23" s="57">
        <f>F20+F21+F22</f>
        <v>126214</v>
      </c>
      <c r="G23" s="56">
        <f t="shared" si="0"/>
        <v>95.461902672939331</v>
      </c>
    </row>
    <row r="24" spans="1:7" ht="15.75" x14ac:dyDescent="0.25">
      <c r="A24" s="81" t="s">
        <v>125</v>
      </c>
      <c r="B24" s="81" t="s">
        <v>121</v>
      </c>
      <c r="C24" s="22" t="s">
        <v>14</v>
      </c>
      <c r="D24" s="58">
        <v>0</v>
      </c>
      <c r="E24" s="58">
        <v>0</v>
      </c>
      <c r="F24" s="58">
        <v>0</v>
      </c>
      <c r="G24" s="56">
        <v>0</v>
      </c>
    </row>
    <row r="25" spans="1:7" ht="15.75" x14ac:dyDescent="0.25">
      <c r="A25" s="81"/>
      <c r="B25" s="81"/>
      <c r="C25" s="22" t="s">
        <v>15</v>
      </c>
      <c r="D25" s="58">
        <f>E25+F25</f>
        <v>240000</v>
      </c>
      <c r="E25" s="58">
        <v>120000</v>
      </c>
      <c r="F25" s="58">
        <v>120000</v>
      </c>
      <c r="G25" s="56">
        <v>0</v>
      </c>
    </row>
    <row r="26" spans="1:7" ht="15.75" x14ac:dyDescent="0.25">
      <c r="A26" s="81"/>
      <c r="B26" s="81"/>
      <c r="C26" s="22" t="s">
        <v>16</v>
      </c>
      <c r="D26" s="58">
        <v>0</v>
      </c>
      <c r="E26" s="58">
        <v>0</v>
      </c>
      <c r="F26" s="58">
        <v>0</v>
      </c>
      <c r="G26" s="56">
        <v>0</v>
      </c>
    </row>
    <row r="27" spans="1:7" ht="31.5" x14ac:dyDescent="0.25">
      <c r="A27" s="81"/>
      <c r="B27" s="81"/>
      <c r="C27" s="35" t="s">
        <v>110</v>
      </c>
      <c r="D27" s="59">
        <f>D24+D25+D26</f>
        <v>240000</v>
      </c>
      <c r="E27" s="59">
        <f>E24+E25+E26</f>
        <v>120000</v>
      </c>
      <c r="F27" s="59">
        <f>F24+F25+F26</f>
        <v>120000</v>
      </c>
      <c r="G27" s="56">
        <f t="shared" si="0"/>
        <v>100</v>
      </c>
    </row>
    <row r="28" spans="1:7" ht="15.75" x14ac:dyDescent="0.25">
      <c r="A28" s="81" t="s">
        <v>126</v>
      </c>
      <c r="B28" s="81" t="s">
        <v>121</v>
      </c>
      <c r="C28" s="22" t="s">
        <v>14</v>
      </c>
      <c r="D28" s="58">
        <v>0</v>
      </c>
      <c r="E28" s="58">
        <v>0</v>
      </c>
      <c r="F28" s="58">
        <v>0</v>
      </c>
      <c r="G28" s="56">
        <v>0</v>
      </c>
    </row>
    <row r="29" spans="1:7" ht="15.75" x14ac:dyDescent="0.25">
      <c r="A29" s="81"/>
      <c r="B29" s="81"/>
      <c r="C29" s="22" t="s">
        <v>15</v>
      </c>
      <c r="D29" s="58">
        <f>E29+F29</f>
        <v>0</v>
      </c>
      <c r="E29" s="58">
        <v>0</v>
      </c>
      <c r="F29" s="58">
        <v>0</v>
      </c>
      <c r="G29" s="56">
        <v>0</v>
      </c>
    </row>
    <row r="30" spans="1:7" ht="15.75" x14ac:dyDescent="0.25">
      <c r="A30" s="81"/>
      <c r="B30" s="81"/>
      <c r="C30" s="22" t="s">
        <v>16</v>
      </c>
      <c r="D30" s="58">
        <v>0</v>
      </c>
      <c r="E30" s="58">
        <v>0</v>
      </c>
      <c r="F30" s="58">
        <v>0</v>
      </c>
      <c r="G30" s="56">
        <v>0</v>
      </c>
    </row>
    <row r="31" spans="1:7" ht="31.5" x14ac:dyDescent="0.25">
      <c r="A31" s="81"/>
      <c r="B31" s="81"/>
      <c r="C31" s="35" t="s">
        <v>110</v>
      </c>
      <c r="D31" s="59">
        <f>D28+D29+D30</f>
        <v>0</v>
      </c>
      <c r="E31" s="59">
        <f>E28+E29+E30</f>
        <v>0</v>
      </c>
      <c r="F31" s="59">
        <f>F28+F29+F30</f>
        <v>0</v>
      </c>
      <c r="G31" s="56">
        <v>0</v>
      </c>
    </row>
  </sheetData>
  <mergeCells count="18">
    <mergeCell ref="A28:A31"/>
    <mergeCell ref="B28:B31"/>
    <mergeCell ref="B1:G1"/>
    <mergeCell ref="A20:A23"/>
    <mergeCell ref="B20:B23"/>
    <mergeCell ref="A24:A27"/>
    <mergeCell ref="B24:B27"/>
    <mergeCell ref="A8:A11"/>
    <mergeCell ref="B8:B11"/>
    <mergeCell ref="A12:A15"/>
    <mergeCell ref="B12:B15"/>
    <mergeCell ref="A16:A19"/>
    <mergeCell ref="B16:B19"/>
    <mergeCell ref="A3:G4"/>
    <mergeCell ref="A6:A7"/>
    <mergeCell ref="B6:B7"/>
    <mergeCell ref="C6:C7"/>
    <mergeCell ref="D6:G6"/>
  </mergeCells>
  <pageMargins left="0.31496062992125984" right="0.31496062992125984" top="0.74803149606299213" bottom="0.15748031496062992" header="0.11811023622047245" footer="0.19685039370078741"/>
  <pageSetup paperSize="9" scale="80" fitToWidth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01</vt:lpstr>
      <vt:lpstr>02</vt:lpstr>
      <vt:lpstr>03</vt:lpstr>
      <vt:lpstr>04</vt:lpstr>
      <vt:lpstr>05</vt:lpstr>
      <vt:lpstr>'01'!Заголовки_для_печати</vt:lpstr>
      <vt:lpstr>'02'!Заголовки_для_печати</vt:lpstr>
      <vt:lpstr>'03'!Заголовки_для_печати</vt:lpstr>
      <vt:lpstr>'05'!Заголовки_для_печати</vt:lpstr>
      <vt:lpstr>'03'!Область_печати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2022-04-28T09:46:23Z</cp:lastPrinted>
  <dcterms:created xsi:type="dcterms:W3CDTF">2015-06-05T18:19:34Z</dcterms:created>
  <dcterms:modified xsi:type="dcterms:W3CDTF">2022-04-28T09:53:26Z</dcterms:modified>
</cp:coreProperties>
</file>