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960" windowWidth="17895" windowHeight="9555"/>
  </bookViews>
  <sheets>
    <sheet name="03231643157100002700" sheetId="2" r:id="rId1"/>
  </sheets>
  <definedNames>
    <definedName name="_xlnm.Print_Titles" localSheetId="0">'03231643157100002700'!$3:$3</definedName>
    <definedName name="_xlnm.Print_Area" localSheetId="0">'03231643157100002700'!$A$1:$S$352</definedName>
  </definedNames>
  <calcPr calcId="145621"/>
</workbook>
</file>

<file path=xl/calcChain.xml><?xml version="1.0" encoding="utf-8"?>
<calcChain xmlns="http://schemas.openxmlformats.org/spreadsheetml/2006/main">
  <c r="R45" i="2" l="1"/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9" i="2"/>
  <c r="R120" i="2"/>
  <c r="R121" i="2"/>
  <c r="R122" i="2"/>
  <c r="R123" i="2"/>
  <c r="R124" i="2"/>
  <c r="R125" i="2"/>
  <c r="R126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5" i="2"/>
  <c r="Q315" i="2" l="1"/>
  <c r="Q317" i="2"/>
  <c r="Q320" i="2"/>
  <c r="Q323" i="2"/>
  <c r="Q328" i="2"/>
  <c r="Q332" i="2"/>
  <c r="Q334" i="2"/>
  <c r="Q336" i="2"/>
  <c r="Q338" i="2"/>
  <c r="Q341" i="2"/>
  <c r="Q346" i="2"/>
  <c r="Q351" i="2"/>
  <c r="Q9" i="2"/>
  <c r="Q11" i="2"/>
  <c r="Q15" i="2"/>
  <c r="Q18" i="2"/>
  <c r="Q20" i="2"/>
  <c r="Q22" i="2"/>
  <c r="Q25" i="2"/>
  <c r="Q29" i="2"/>
  <c r="Q31" i="2"/>
  <c r="Q34" i="2"/>
  <c r="Q37" i="2"/>
  <c r="Q40" i="2"/>
  <c r="Q44" i="2"/>
  <c r="Q48" i="2"/>
  <c r="Q52" i="2"/>
  <c r="Q55" i="2"/>
  <c r="Q57" i="2"/>
  <c r="Q60" i="2"/>
  <c r="Q63" i="2"/>
  <c r="Q66" i="2"/>
  <c r="Q69" i="2"/>
  <c r="Q71" i="2"/>
  <c r="Q74" i="2"/>
  <c r="Q77" i="2"/>
  <c r="Q82" i="2"/>
  <c r="Q84" i="2"/>
  <c r="Q89" i="2"/>
  <c r="Q91" i="2"/>
  <c r="Q94" i="2"/>
  <c r="Q99" i="2"/>
  <c r="Q103" i="2"/>
  <c r="Q107" i="2"/>
  <c r="Q110" i="2"/>
  <c r="Q113" i="2"/>
  <c r="Q116" i="2"/>
  <c r="Q117" i="2"/>
  <c r="Q121" i="2"/>
  <c r="Q123" i="2"/>
  <c r="Q126" i="2"/>
  <c r="Q129" i="2"/>
  <c r="Q134" i="2"/>
  <c r="Q137" i="2"/>
  <c r="Q140" i="2"/>
  <c r="Q143" i="2"/>
  <c r="Q146" i="2"/>
  <c r="Q150" i="2"/>
  <c r="Q153" i="2"/>
  <c r="Q155" i="2"/>
  <c r="Q158" i="2"/>
  <c r="Q162" i="2"/>
  <c r="Q165" i="2"/>
  <c r="Q168" i="2"/>
  <c r="Q171" i="2"/>
  <c r="Q174" i="2"/>
  <c r="Q177" i="2"/>
  <c r="Q182" i="2"/>
  <c r="Q185" i="2"/>
  <c r="Q188" i="2"/>
  <c r="Q191" i="2"/>
  <c r="Q194" i="2"/>
  <c r="Q198" i="2"/>
  <c r="Q201" i="2"/>
  <c r="Q204" i="2"/>
  <c r="Q207" i="2"/>
  <c r="Q210" i="2"/>
  <c r="Q213" i="2"/>
  <c r="Q216" i="2"/>
  <c r="Q219" i="2"/>
  <c r="Q222" i="2"/>
  <c r="Q225" i="2"/>
  <c r="Q228" i="2"/>
  <c r="Q232" i="2"/>
  <c r="Q235" i="2"/>
  <c r="Q238" i="2"/>
  <c r="Q242" i="2"/>
  <c r="Q245" i="2"/>
  <c r="Q249" i="2"/>
  <c r="Q251" i="2"/>
  <c r="Q253" i="2"/>
  <c r="Q256" i="2"/>
  <c r="Q261" i="2"/>
  <c r="Q264" i="2"/>
  <c r="Q267" i="2"/>
  <c r="Q271" i="2"/>
  <c r="Q276" i="2"/>
  <c r="Q280" i="2"/>
  <c r="Q284" i="2"/>
  <c r="Q287" i="2"/>
  <c r="Q290" i="2"/>
  <c r="Q291" i="2"/>
  <c r="Q294" i="2"/>
  <c r="Q297" i="2"/>
  <c r="Q300" i="2"/>
  <c r="Q304" i="2"/>
  <c r="Q306" i="2"/>
  <c r="Q309" i="2"/>
  <c r="Q312" i="2"/>
  <c r="F43" i="2" l="1"/>
  <c r="G43" i="2"/>
  <c r="Q43" i="2" s="1"/>
  <c r="F42" i="2"/>
  <c r="G42" i="2"/>
  <c r="Q42" i="2" s="1"/>
  <c r="F41" i="2"/>
  <c r="G41" i="2"/>
  <c r="Q41" i="2" s="1"/>
  <c r="G39" i="2"/>
  <c r="Q39" i="2" s="1"/>
  <c r="F39" i="2"/>
  <c r="F38" i="2" s="1"/>
  <c r="E36" i="2"/>
  <c r="E35" i="2" s="1"/>
  <c r="E30" i="2"/>
  <c r="E28" i="2"/>
  <c r="E27" i="2" s="1"/>
  <c r="G10" i="2"/>
  <c r="H10" i="2"/>
  <c r="I10" i="2"/>
  <c r="J10" i="2"/>
  <c r="K10" i="2"/>
  <c r="L10" i="2"/>
  <c r="M10" i="2"/>
  <c r="N10" i="2"/>
  <c r="O10" i="2"/>
  <c r="P10" i="2"/>
  <c r="G8" i="2"/>
  <c r="H8" i="2"/>
  <c r="H7" i="2" s="1"/>
  <c r="H6" i="2" s="1"/>
  <c r="H5" i="2" s="1"/>
  <c r="I8" i="2"/>
  <c r="I7" i="2" s="1"/>
  <c r="I6" i="2" s="1"/>
  <c r="I5" i="2" s="1"/>
  <c r="J8" i="2"/>
  <c r="J7" i="2" s="1"/>
  <c r="J6" i="2" s="1"/>
  <c r="J5" i="2" s="1"/>
  <c r="K8" i="2"/>
  <c r="K7" i="2" s="1"/>
  <c r="K6" i="2" s="1"/>
  <c r="K5" i="2" s="1"/>
  <c r="L8" i="2"/>
  <c r="L7" i="2" s="1"/>
  <c r="L6" i="2" s="1"/>
  <c r="L5" i="2" s="1"/>
  <c r="M8" i="2"/>
  <c r="M7" i="2" s="1"/>
  <c r="M6" i="2" s="1"/>
  <c r="M5" i="2" s="1"/>
  <c r="N8" i="2"/>
  <c r="N7" i="2" s="1"/>
  <c r="N6" i="2" s="1"/>
  <c r="N5" i="2" s="1"/>
  <c r="O8" i="2"/>
  <c r="O7" i="2" s="1"/>
  <c r="O6" i="2" s="1"/>
  <c r="O5" i="2" s="1"/>
  <c r="P8" i="2"/>
  <c r="P7" i="2" s="1"/>
  <c r="P6" i="2" s="1"/>
  <c r="P5" i="2" s="1"/>
  <c r="G7" i="2" l="1"/>
  <c r="F350" i="2"/>
  <c r="F349" i="2" s="1"/>
  <c r="F348" i="2" s="1"/>
  <c r="F347" i="2" s="1"/>
  <c r="G350" i="2"/>
  <c r="F345" i="2"/>
  <c r="F344" i="2" s="1"/>
  <c r="F343" i="2" s="1"/>
  <c r="F342" i="2" s="1"/>
  <c r="G345" i="2"/>
  <c r="F340" i="2"/>
  <c r="F339" i="2" s="1"/>
  <c r="G340" i="2"/>
  <c r="F337" i="2"/>
  <c r="G337" i="2"/>
  <c r="F335" i="2"/>
  <c r="G335" i="2"/>
  <c r="Q335" i="2" s="1"/>
  <c r="F333" i="2"/>
  <c r="G333" i="2"/>
  <c r="Q333" i="2" s="1"/>
  <c r="F331" i="2"/>
  <c r="F330" i="2" s="1"/>
  <c r="F329" i="2" s="1"/>
  <c r="G331" i="2"/>
  <c r="F327" i="2"/>
  <c r="F326" i="2" s="1"/>
  <c r="F325" i="2" s="1"/>
  <c r="G327" i="2"/>
  <c r="F322" i="2"/>
  <c r="F321" i="2" s="1"/>
  <c r="G322" i="2"/>
  <c r="F319" i="2"/>
  <c r="F318" i="2" s="1"/>
  <c r="G319" i="2"/>
  <c r="H319" i="2"/>
  <c r="H318" i="2" s="1"/>
  <c r="I319" i="2"/>
  <c r="I318" i="2" s="1"/>
  <c r="J319" i="2"/>
  <c r="J318" i="2" s="1"/>
  <c r="K319" i="2"/>
  <c r="K318" i="2" s="1"/>
  <c r="L319" i="2"/>
  <c r="L318" i="2" s="1"/>
  <c r="M319" i="2"/>
  <c r="M318" i="2" s="1"/>
  <c r="N319" i="2"/>
  <c r="N318" i="2" s="1"/>
  <c r="O319" i="2"/>
  <c r="O318" i="2" s="1"/>
  <c r="P319" i="2"/>
  <c r="P318" i="2" s="1"/>
  <c r="F316" i="2"/>
  <c r="G316" i="2"/>
  <c r="Q316" i="2" s="1"/>
  <c r="F314" i="2"/>
  <c r="F313" i="2" s="1"/>
  <c r="G314" i="2"/>
  <c r="F311" i="2"/>
  <c r="F310" i="2" s="1"/>
  <c r="G311" i="2"/>
  <c r="F308" i="2"/>
  <c r="F307" i="2" s="1"/>
  <c r="G308" i="2"/>
  <c r="F305" i="2"/>
  <c r="G305" i="2"/>
  <c r="F303" i="2"/>
  <c r="F302" i="2" s="1"/>
  <c r="G303" i="2"/>
  <c r="F299" i="2"/>
  <c r="F298" i="2" s="1"/>
  <c r="G299" i="2"/>
  <c r="F296" i="2"/>
  <c r="F295" i="2" s="1"/>
  <c r="G296" i="2"/>
  <c r="F293" i="2"/>
  <c r="F292" i="2" s="1"/>
  <c r="G293" i="2"/>
  <c r="F289" i="2"/>
  <c r="F288" i="2" s="1"/>
  <c r="G289" i="2"/>
  <c r="F286" i="2"/>
  <c r="F285" i="2" s="1"/>
  <c r="G286" i="2"/>
  <c r="F283" i="2"/>
  <c r="F282" i="2" s="1"/>
  <c r="G283" i="2"/>
  <c r="F279" i="2"/>
  <c r="F278" i="2" s="1"/>
  <c r="F277" i="2" s="1"/>
  <c r="G279" i="2"/>
  <c r="F275" i="2"/>
  <c r="F274" i="2" s="1"/>
  <c r="F273" i="2" s="1"/>
  <c r="G275" i="2"/>
  <c r="F270" i="2"/>
  <c r="F269" i="2" s="1"/>
  <c r="F268" i="2" s="1"/>
  <c r="G270" i="2"/>
  <c r="F266" i="2"/>
  <c r="F265" i="2" s="1"/>
  <c r="G266" i="2"/>
  <c r="F263" i="2"/>
  <c r="F262" i="2" s="1"/>
  <c r="G263" i="2"/>
  <c r="F260" i="2"/>
  <c r="F259" i="2" s="1"/>
  <c r="G260" i="2"/>
  <c r="F255" i="2"/>
  <c r="F254" i="2" s="1"/>
  <c r="G255" i="2"/>
  <c r="F252" i="2"/>
  <c r="G252" i="2"/>
  <c r="F250" i="2"/>
  <c r="F248" i="2"/>
  <c r="G248" i="2"/>
  <c r="Q248" i="2" s="1"/>
  <c r="F244" i="2"/>
  <c r="F243" i="2" s="1"/>
  <c r="G244" i="2"/>
  <c r="F241" i="2"/>
  <c r="F240" i="2" s="1"/>
  <c r="G241" i="2"/>
  <c r="F237" i="2"/>
  <c r="F236" i="2" s="1"/>
  <c r="G237" i="2"/>
  <c r="F234" i="2"/>
  <c r="F233" i="2" s="1"/>
  <c r="G234" i="2"/>
  <c r="F231" i="2"/>
  <c r="F230" i="2" s="1"/>
  <c r="G231" i="2"/>
  <c r="F227" i="2"/>
  <c r="F226" i="2" s="1"/>
  <c r="G227" i="2"/>
  <c r="F224" i="2"/>
  <c r="F223" i="2" s="1"/>
  <c r="G224" i="2"/>
  <c r="F221" i="2"/>
  <c r="F220" i="2" s="1"/>
  <c r="G221" i="2"/>
  <c r="F218" i="2"/>
  <c r="F217" i="2" s="1"/>
  <c r="G218" i="2"/>
  <c r="F215" i="2"/>
  <c r="F214" i="2" s="1"/>
  <c r="G215" i="2"/>
  <c r="F212" i="2"/>
  <c r="F211" i="2" s="1"/>
  <c r="G212" i="2"/>
  <c r="F209" i="2"/>
  <c r="F208" i="2" s="1"/>
  <c r="G209" i="2"/>
  <c r="F206" i="2"/>
  <c r="F205" i="2" s="1"/>
  <c r="G206" i="2"/>
  <c r="F203" i="2"/>
  <c r="F202" i="2" s="1"/>
  <c r="G203" i="2"/>
  <c r="F200" i="2"/>
  <c r="F199" i="2" s="1"/>
  <c r="G200" i="2"/>
  <c r="F197" i="2"/>
  <c r="F196" i="2" s="1"/>
  <c r="G197" i="2"/>
  <c r="F193" i="2"/>
  <c r="F192" i="2" s="1"/>
  <c r="G193" i="2"/>
  <c r="F190" i="2"/>
  <c r="F189" i="2" s="1"/>
  <c r="G190" i="2"/>
  <c r="F187" i="2"/>
  <c r="F186" i="2" s="1"/>
  <c r="G187" i="2"/>
  <c r="F184" i="2"/>
  <c r="F183" i="2" s="1"/>
  <c r="G184" i="2"/>
  <c r="F181" i="2"/>
  <c r="F180" i="2" s="1"/>
  <c r="G181" i="2"/>
  <c r="F176" i="2"/>
  <c r="F175" i="2" s="1"/>
  <c r="G176" i="2"/>
  <c r="F173" i="2"/>
  <c r="F172" i="2" s="1"/>
  <c r="G173" i="2"/>
  <c r="F170" i="2"/>
  <c r="F169" i="2" s="1"/>
  <c r="G170" i="2"/>
  <c r="F167" i="2"/>
  <c r="F166" i="2" s="1"/>
  <c r="G167" i="2"/>
  <c r="F164" i="2"/>
  <c r="F163" i="2" s="1"/>
  <c r="G164" i="2"/>
  <c r="F161" i="2"/>
  <c r="F160" i="2" s="1"/>
  <c r="F159" i="2" s="1"/>
  <c r="G161" i="2"/>
  <c r="F157" i="2"/>
  <c r="G157" i="2"/>
  <c r="Q157" i="2" s="1"/>
  <c r="F156" i="2"/>
  <c r="G156" i="2"/>
  <c r="Q156" i="2" s="1"/>
  <c r="F154" i="2"/>
  <c r="G154" i="2"/>
  <c r="Q154" i="2" s="1"/>
  <c r="F152" i="2"/>
  <c r="F151" i="2" s="1"/>
  <c r="G152" i="2"/>
  <c r="F149" i="2"/>
  <c r="F148" i="2" s="1"/>
  <c r="G149" i="2"/>
  <c r="H149" i="2"/>
  <c r="H148" i="2" s="1"/>
  <c r="I149" i="2"/>
  <c r="I148" i="2" s="1"/>
  <c r="J149" i="2"/>
  <c r="J148" i="2" s="1"/>
  <c r="K149" i="2"/>
  <c r="K148" i="2" s="1"/>
  <c r="L149" i="2"/>
  <c r="L148" i="2" s="1"/>
  <c r="M149" i="2"/>
  <c r="M148" i="2" s="1"/>
  <c r="N149" i="2"/>
  <c r="N148" i="2" s="1"/>
  <c r="O149" i="2"/>
  <c r="O148" i="2" s="1"/>
  <c r="P149" i="2"/>
  <c r="P148" i="2" s="1"/>
  <c r="F145" i="2"/>
  <c r="F144" i="2" s="1"/>
  <c r="G145" i="2"/>
  <c r="F142" i="2"/>
  <c r="F141" i="2" s="1"/>
  <c r="G142" i="2"/>
  <c r="F139" i="2"/>
  <c r="F138" i="2" s="1"/>
  <c r="G139" i="2"/>
  <c r="F136" i="2"/>
  <c r="F135" i="2" s="1"/>
  <c r="G136" i="2"/>
  <c r="F133" i="2"/>
  <c r="F132" i="2" s="1"/>
  <c r="G133" i="2"/>
  <c r="F128" i="2"/>
  <c r="F127" i="2" s="1"/>
  <c r="G128" i="2"/>
  <c r="F125" i="2"/>
  <c r="F124" i="2" s="1"/>
  <c r="G125" i="2"/>
  <c r="F122" i="2"/>
  <c r="G122" i="2"/>
  <c r="F120" i="2"/>
  <c r="F119" i="2" s="1"/>
  <c r="F118" i="2" s="1"/>
  <c r="G120" i="2"/>
  <c r="F115" i="2"/>
  <c r="F114" i="2" s="1"/>
  <c r="G115" i="2"/>
  <c r="F112" i="2"/>
  <c r="F111" i="2" s="1"/>
  <c r="G112" i="2"/>
  <c r="F109" i="2"/>
  <c r="F108" i="2" s="1"/>
  <c r="G109" i="2"/>
  <c r="F106" i="2"/>
  <c r="F105" i="2" s="1"/>
  <c r="F104" i="2" s="1"/>
  <c r="G106" i="2"/>
  <c r="F102" i="2"/>
  <c r="F101" i="2" s="1"/>
  <c r="F100" i="2" s="1"/>
  <c r="G102" i="2"/>
  <c r="F98" i="2"/>
  <c r="F97" i="2" s="1"/>
  <c r="F96" i="2" s="1"/>
  <c r="F95" i="2" s="1"/>
  <c r="G98" i="2"/>
  <c r="F93" i="2"/>
  <c r="F92" i="2" s="1"/>
  <c r="G93" i="2"/>
  <c r="F90" i="2"/>
  <c r="G90" i="2"/>
  <c r="F88" i="2"/>
  <c r="F87" i="2" s="1"/>
  <c r="G88" i="2"/>
  <c r="F83" i="2"/>
  <c r="G83" i="2"/>
  <c r="F81" i="2"/>
  <c r="F80" i="2" s="1"/>
  <c r="F79" i="2" s="1"/>
  <c r="F78" i="2" s="1"/>
  <c r="G81" i="2"/>
  <c r="F76" i="2"/>
  <c r="F75" i="2" s="1"/>
  <c r="G76" i="2"/>
  <c r="F73" i="2"/>
  <c r="F72" i="2" s="1"/>
  <c r="G73" i="2"/>
  <c r="F70" i="2"/>
  <c r="G70" i="2"/>
  <c r="F68" i="2"/>
  <c r="F67" i="2" s="1"/>
  <c r="G68" i="2"/>
  <c r="F65" i="2"/>
  <c r="F64" i="2" s="1"/>
  <c r="G65" i="2"/>
  <c r="F62" i="2"/>
  <c r="F61" i="2" s="1"/>
  <c r="G62" i="2"/>
  <c r="F59" i="2"/>
  <c r="F58" i="2" s="1"/>
  <c r="G59" i="2"/>
  <c r="F56" i="2"/>
  <c r="G56" i="2"/>
  <c r="F54" i="2"/>
  <c r="F53" i="2" s="1"/>
  <c r="G54" i="2"/>
  <c r="F51" i="2"/>
  <c r="F50" i="2" s="1"/>
  <c r="F49" i="2" s="1"/>
  <c r="G51" i="2"/>
  <c r="F47" i="2"/>
  <c r="F46" i="2" s="1"/>
  <c r="F45" i="2" s="1"/>
  <c r="G47" i="2"/>
  <c r="G38" i="2"/>
  <c r="Q38" i="2" s="1"/>
  <c r="F36" i="2"/>
  <c r="F35" i="2" s="1"/>
  <c r="G36" i="2"/>
  <c r="F33" i="2"/>
  <c r="F32" i="2" s="1"/>
  <c r="G33" i="2"/>
  <c r="F30" i="2"/>
  <c r="G30" i="2"/>
  <c r="Q30" i="2" s="1"/>
  <c r="F28" i="2"/>
  <c r="F27" i="2" s="1"/>
  <c r="F26" i="2" s="1"/>
  <c r="G28" i="2"/>
  <c r="F24" i="2"/>
  <c r="G24" i="2"/>
  <c r="F23" i="2"/>
  <c r="G23" i="2"/>
  <c r="Q23" i="2" s="1"/>
  <c r="F21" i="2"/>
  <c r="G21" i="2"/>
  <c r="Q21" i="2" s="1"/>
  <c r="F19" i="2"/>
  <c r="G19" i="2"/>
  <c r="Q19" i="2" s="1"/>
  <c r="F17" i="2"/>
  <c r="H17" i="2"/>
  <c r="H16" i="2" s="1"/>
  <c r="I17" i="2"/>
  <c r="I16" i="2" s="1"/>
  <c r="J17" i="2"/>
  <c r="J16" i="2" s="1"/>
  <c r="K17" i="2"/>
  <c r="K16" i="2" s="1"/>
  <c r="L17" i="2"/>
  <c r="L16" i="2" s="1"/>
  <c r="M17" i="2"/>
  <c r="M16" i="2" s="1"/>
  <c r="N17" i="2"/>
  <c r="N16" i="2" s="1"/>
  <c r="O17" i="2"/>
  <c r="O16" i="2" s="1"/>
  <c r="P17" i="2"/>
  <c r="P16" i="2" s="1"/>
  <c r="F14" i="2"/>
  <c r="F13" i="2" s="1"/>
  <c r="F10" i="2"/>
  <c r="Q10" i="2" s="1"/>
  <c r="E350" i="2"/>
  <c r="E349" i="2" s="1"/>
  <c r="E348" i="2" s="1"/>
  <c r="E347" i="2" s="1"/>
  <c r="E345" i="2"/>
  <c r="E344" i="2" s="1"/>
  <c r="E343" i="2" s="1"/>
  <c r="E342" i="2" s="1"/>
  <c r="E340" i="2"/>
  <c r="E339" i="2" s="1"/>
  <c r="E337" i="2"/>
  <c r="E335" i="2"/>
  <c r="E333" i="2"/>
  <c r="E331" i="2"/>
  <c r="E327" i="2"/>
  <c r="E326" i="2" s="1"/>
  <c r="E325" i="2" s="1"/>
  <c r="E322" i="2"/>
  <c r="E321" i="2" s="1"/>
  <c r="E319" i="2"/>
  <c r="E318" i="2" s="1"/>
  <c r="E316" i="2"/>
  <c r="E314" i="2"/>
  <c r="E311" i="2"/>
  <c r="E310" i="2" s="1"/>
  <c r="E308" i="2"/>
  <c r="E307" i="2" s="1"/>
  <c r="E305" i="2"/>
  <c r="E303" i="2"/>
  <c r="E299" i="2"/>
  <c r="E298" i="2" s="1"/>
  <c r="E296" i="2"/>
  <c r="E295" i="2" s="1"/>
  <c r="E293" i="2"/>
  <c r="E292" i="2" s="1"/>
  <c r="E289" i="2"/>
  <c r="E288" i="2" s="1"/>
  <c r="E286" i="2"/>
  <c r="E285" i="2" s="1"/>
  <c r="E283" i="2"/>
  <c r="E282" i="2" s="1"/>
  <c r="H279" i="2"/>
  <c r="H278" i="2" s="1"/>
  <c r="H277" i="2" s="1"/>
  <c r="H272" i="2" s="1"/>
  <c r="I279" i="2"/>
  <c r="I278" i="2" s="1"/>
  <c r="I277" i="2" s="1"/>
  <c r="I272" i="2" s="1"/>
  <c r="J279" i="2"/>
  <c r="J278" i="2" s="1"/>
  <c r="J277" i="2" s="1"/>
  <c r="J272" i="2" s="1"/>
  <c r="K279" i="2"/>
  <c r="K278" i="2" s="1"/>
  <c r="K277" i="2" s="1"/>
  <c r="K272" i="2" s="1"/>
  <c r="L279" i="2"/>
  <c r="L278" i="2" s="1"/>
  <c r="L277" i="2" s="1"/>
  <c r="L272" i="2" s="1"/>
  <c r="M279" i="2"/>
  <c r="M278" i="2" s="1"/>
  <c r="M277" i="2" s="1"/>
  <c r="M272" i="2" s="1"/>
  <c r="N279" i="2"/>
  <c r="N278" i="2" s="1"/>
  <c r="N277" i="2" s="1"/>
  <c r="N272" i="2" s="1"/>
  <c r="O279" i="2"/>
  <c r="O278" i="2" s="1"/>
  <c r="O277" i="2" s="1"/>
  <c r="O272" i="2" s="1"/>
  <c r="P279" i="2"/>
  <c r="P278" i="2" s="1"/>
  <c r="P277" i="2" s="1"/>
  <c r="P272" i="2" s="1"/>
  <c r="E279" i="2"/>
  <c r="E278" i="2" s="1"/>
  <c r="E277" i="2" s="1"/>
  <c r="E275" i="2"/>
  <c r="E274" i="2" s="1"/>
  <c r="E273" i="2" s="1"/>
  <c r="E270" i="2"/>
  <c r="E269" i="2" s="1"/>
  <c r="E268" i="2" s="1"/>
  <c r="E266" i="2"/>
  <c r="E265" i="2" s="1"/>
  <c r="E263" i="2"/>
  <c r="E262" i="2" s="1"/>
  <c r="E260" i="2"/>
  <c r="E259" i="2" s="1"/>
  <c r="E255" i="2"/>
  <c r="E254" i="2" s="1"/>
  <c r="E252" i="2"/>
  <c r="E250" i="2"/>
  <c r="E248" i="2"/>
  <c r="E244" i="2"/>
  <c r="E243" i="2" s="1"/>
  <c r="E241" i="2"/>
  <c r="E240" i="2" s="1"/>
  <c r="E237" i="2"/>
  <c r="E236" i="2" s="1"/>
  <c r="E234" i="2"/>
  <c r="E233" i="2" s="1"/>
  <c r="E231" i="2"/>
  <c r="E230" i="2" s="1"/>
  <c r="E227" i="2"/>
  <c r="E226" i="2" s="1"/>
  <c r="E224" i="2"/>
  <c r="E223" i="2" s="1"/>
  <c r="E221" i="2"/>
  <c r="E220" i="2" s="1"/>
  <c r="E218" i="2"/>
  <c r="E217" i="2" s="1"/>
  <c r="E215" i="2"/>
  <c r="E214" i="2" s="1"/>
  <c r="E212" i="2"/>
  <c r="E211" i="2" s="1"/>
  <c r="E209" i="2"/>
  <c r="E208" i="2" s="1"/>
  <c r="E206" i="2"/>
  <c r="E205" i="2" s="1"/>
  <c r="E203" i="2"/>
  <c r="E202" i="2" s="1"/>
  <c r="E200" i="2"/>
  <c r="E199" i="2" s="1"/>
  <c r="E197" i="2"/>
  <c r="E196" i="2"/>
  <c r="E193" i="2"/>
  <c r="E192" i="2" s="1"/>
  <c r="E190" i="2"/>
  <c r="E189" i="2" s="1"/>
  <c r="E187" i="2"/>
  <c r="E186" i="2" s="1"/>
  <c r="E184" i="2"/>
  <c r="E183" i="2" s="1"/>
  <c r="E181" i="2"/>
  <c r="E180" i="2" s="1"/>
  <c r="E176" i="2"/>
  <c r="E175" i="2" s="1"/>
  <c r="E173" i="2"/>
  <c r="E172" i="2" s="1"/>
  <c r="E170" i="2"/>
  <c r="E169" i="2" s="1"/>
  <c r="E167" i="2"/>
  <c r="E166" i="2" s="1"/>
  <c r="H164" i="2"/>
  <c r="H163" i="2" s="1"/>
  <c r="I164" i="2"/>
  <c r="I163" i="2" s="1"/>
  <c r="J164" i="2"/>
  <c r="J163" i="2" s="1"/>
  <c r="K164" i="2"/>
  <c r="K163" i="2" s="1"/>
  <c r="L164" i="2"/>
  <c r="L163" i="2" s="1"/>
  <c r="M164" i="2"/>
  <c r="M163" i="2" s="1"/>
  <c r="N164" i="2"/>
  <c r="N163" i="2" s="1"/>
  <c r="O164" i="2"/>
  <c r="O163" i="2" s="1"/>
  <c r="P164" i="2"/>
  <c r="P163" i="2" s="1"/>
  <c r="E164" i="2"/>
  <c r="E163" i="2" s="1"/>
  <c r="E161" i="2"/>
  <c r="E160" i="2" s="1"/>
  <c r="H157" i="2"/>
  <c r="H156" i="2" s="1"/>
  <c r="I157" i="2"/>
  <c r="I156" i="2" s="1"/>
  <c r="J157" i="2"/>
  <c r="J156" i="2" s="1"/>
  <c r="K157" i="2"/>
  <c r="K156" i="2" s="1"/>
  <c r="L157" i="2"/>
  <c r="L156" i="2" s="1"/>
  <c r="M157" i="2"/>
  <c r="M156" i="2" s="1"/>
  <c r="N157" i="2"/>
  <c r="N156" i="2" s="1"/>
  <c r="O157" i="2"/>
  <c r="O156" i="2" s="1"/>
  <c r="P157" i="2"/>
  <c r="P156" i="2" s="1"/>
  <c r="E157" i="2"/>
  <c r="E156" i="2" s="1"/>
  <c r="E154" i="2"/>
  <c r="E152" i="2"/>
  <c r="E149" i="2"/>
  <c r="E148" i="2" s="1"/>
  <c r="E145" i="2"/>
  <c r="E144" i="2" s="1"/>
  <c r="E142" i="2"/>
  <c r="E141" i="2" s="1"/>
  <c r="E139" i="2"/>
  <c r="E138" i="2" s="1"/>
  <c r="E136" i="2"/>
  <c r="E135" i="2" s="1"/>
  <c r="E133" i="2"/>
  <c r="E132" i="2" s="1"/>
  <c r="E128" i="2"/>
  <c r="E127" i="2" s="1"/>
  <c r="E125" i="2"/>
  <c r="E124" i="2" s="1"/>
  <c r="E122" i="2"/>
  <c r="E120" i="2"/>
  <c r="E115" i="2"/>
  <c r="E114" i="2" s="1"/>
  <c r="E112" i="2"/>
  <c r="E111" i="2" s="1"/>
  <c r="E109" i="2"/>
  <c r="E108" i="2" s="1"/>
  <c r="E106" i="2"/>
  <c r="E105" i="2" s="1"/>
  <c r="H102" i="2"/>
  <c r="H101" i="2" s="1"/>
  <c r="H100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M102" i="2"/>
  <c r="M101" i="2" s="1"/>
  <c r="M100" i="2" s="1"/>
  <c r="N102" i="2"/>
  <c r="N101" i="2" s="1"/>
  <c r="N100" i="2" s="1"/>
  <c r="O102" i="2"/>
  <c r="O101" i="2" s="1"/>
  <c r="O100" i="2" s="1"/>
  <c r="P102" i="2"/>
  <c r="P101" i="2" s="1"/>
  <c r="P100" i="2" s="1"/>
  <c r="E102" i="2"/>
  <c r="E101" i="2" s="1"/>
  <c r="E100" i="2" s="1"/>
  <c r="E98" i="2"/>
  <c r="E97" i="2" s="1"/>
  <c r="E96" i="2" s="1"/>
  <c r="E93" i="2"/>
  <c r="E92" i="2" s="1"/>
  <c r="E90" i="2"/>
  <c r="E88" i="2"/>
  <c r="E83" i="2"/>
  <c r="E81" i="2"/>
  <c r="E76" i="2"/>
  <c r="E75" i="2" s="1"/>
  <c r="H73" i="2"/>
  <c r="H72" i="2" s="1"/>
  <c r="I73" i="2"/>
  <c r="I72" i="2" s="1"/>
  <c r="J73" i="2"/>
  <c r="J72" i="2" s="1"/>
  <c r="K73" i="2"/>
  <c r="K72" i="2" s="1"/>
  <c r="L73" i="2"/>
  <c r="L72" i="2" s="1"/>
  <c r="M73" i="2"/>
  <c r="M72" i="2" s="1"/>
  <c r="N73" i="2"/>
  <c r="N72" i="2" s="1"/>
  <c r="O73" i="2"/>
  <c r="O72" i="2" s="1"/>
  <c r="P73" i="2"/>
  <c r="P72" i="2" s="1"/>
  <c r="E73" i="2"/>
  <c r="E72" i="2" s="1"/>
  <c r="E70" i="2"/>
  <c r="E68" i="2"/>
  <c r="E65" i="2"/>
  <c r="E64" i="2" s="1"/>
  <c r="E62" i="2"/>
  <c r="E61" i="2" s="1"/>
  <c r="E59" i="2"/>
  <c r="E58" i="2" s="1"/>
  <c r="E56" i="2"/>
  <c r="E54" i="2"/>
  <c r="E51" i="2"/>
  <c r="E50" i="2" s="1"/>
  <c r="E47" i="2"/>
  <c r="E46" i="2" s="1"/>
  <c r="E45" i="2" s="1"/>
  <c r="E43" i="2"/>
  <c r="E42" i="2" s="1"/>
  <c r="E41" i="2" s="1"/>
  <c r="E39" i="2"/>
  <c r="E38" i="2" s="1"/>
  <c r="E33" i="2"/>
  <c r="E32" i="2" s="1"/>
  <c r="H24" i="2"/>
  <c r="H23" i="2" s="1"/>
  <c r="I24" i="2"/>
  <c r="I23" i="2" s="1"/>
  <c r="J24" i="2"/>
  <c r="J23" i="2" s="1"/>
  <c r="K24" i="2"/>
  <c r="K23" i="2" s="1"/>
  <c r="L24" i="2"/>
  <c r="L23" i="2" s="1"/>
  <c r="M24" i="2"/>
  <c r="M23" i="2" s="1"/>
  <c r="N24" i="2"/>
  <c r="N23" i="2" s="1"/>
  <c r="O24" i="2"/>
  <c r="O23" i="2" s="1"/>
  <c r="P24" i="2"/>
  <c r="P23" i="2" s="1"/>
  <c r="E24" i="2"/>
  <c r="E23" i="2" s="1"/>
  <c r="E21" i="2"/>
  <c r="E19" i="2"/>
  <c r="E17" i="2"/>
  <c r="E14" i="2"/>
  <c r="E13" i="2" s="1"/>
  <c r="E10" i="2"/>
  <c r="F8" i="2"/>
  <c r="F7" i="2" s="1"/>
  <c r="F6" i="2" s="1"/>
  <c r="E8" i="2"/>
  <c r="R128" i="2" l="1"/>
  <c r="G349" i="2"/>
  <c r="Q350" i="2"/>
  <c r="G344" i="2"/>
  <c r="Q345" i="2"/>
  <c r="G330" i="2"/>
  <c r="Q330" i="2" s="1"/>
  <c r="Q331" i="2"/>
  <c r="Q337" i="2"/>
  <c r="G339" i="2"/>
  <c r="Q339" i="2" s="1"/>
  <c r="Q340" i="2"/>
  <c r="G326" i="2"/>
  <c r="Q327" i="2"/>
  <c r="G302" i="2"/>
  <c r="Q303" i="2"/>
  <c r="Q305" i="2"/>
  <c r="G307" i="2"/>
  <c r="Q307" i="2" s="1"/>
  <c r="Q308" i="2"/>
  <c r="G310" i="2"/>
  <c r="Q310" i="2" s="1"/>
  <c r="Q311" i="2"/>
  <c r="G313" i="2"/>
  <c r="Q313" i="2" s="1"/>
  <c r="Q314" i="2"/>
  <c r="G318" i="2"/>
  <c r="Q318" i="2" s="1"/>
  <c r="Q319" i="2"/>
  <c r="G321" i="2"/>
  <c r="Q321" i="2" s="1"/>
  <c r="Q322" i="2"/>
  <c r="G282" i="2"/>
  <c r="Q282" i="2" s="1"/>
  <c r="Q283" i="2"/>
  <c r="G285" i="2"/>
  <c r="Q285" i="2" s="1"/>
  <c r="Q286" i="2"/>
  <c r="G288" i="2"/>
  <c r="Q288" i="2" s="1"/>
  <c r="Q289" i="2"/>
  <c r="G292" i="2"/>
  <c r="Q292" i="2" s="1"/>
  <c r="Q293" i="2"/>
  <c r="G295" i="2"/>
  <c r="Q295" i="2" s="1"/>
  <c r="Q296" i="2"/>
  <c r="G298" i="2"/>
  <c r="Q298" i="2" s="1"/>
  <c r="Q299" i="2"/>
  <c r="G278" i="2"/>
  <c r="Q279" i="2"/>
  <c r="G274" i="2"/>
  <c r="Q275" i="2"/>
  <c r="G269" i="2"/>
  <c r="Q270" i="2"/>
  <c r="G259" i="2"/>
  <c r="Q259" i="2" s="1"/>
  <c r="Q260" i="2"/>
  <c r="G262" i="2"/>
  <c r="Q262" i="2" s="1"/>
  <c r="Q263" i="2"/>
  <c r="G265" i="2"/>
  <c r="Q265" i="2" s="1"/>
  <c r="Q266" i="2"/>
  <c r="F247" i="2"/>
  <c r="Q252" i="2"/>
  <c r="G254" i="2"/>
  <c r="Q254" i="2" s="1"/>
  <c r="Q255" i="2"/>
  <c r="G240" i="2"/>
  <c r="Q240" i="2" s="1"/>
  <c r="Q241" i="2"/>
  <c r="G243" i="2"/>
  <c r="Q243" i="2" s="1"/>
  <c r="Q244" i="2"/>
  <c r="G230" i="2"/>
  <c r="Q230" i="2" s="1"/>
  <c r="Q231" i="2"/>
  <c r="G233" i="2"/>
  <c r="Q233" i="2" s="1"/>
  <c r="Q234" i="2"/>
  <c r="G236" i="2"/>
  <c r="Q236" i="2" s="1"/>
  <c r="Q237" i="2"/>
  <c r="G196" i="2"/>
  <c r="Q196" i="2" s="1"/>
  <c r="Q197" i="2"/>
  <c r="G199" i="2"/>
  <c r="Q199" i="2" s="1"/>
  <c r="Q200" i="2"/>
  <c r="G202" i="2"/>
  <c r="Q202" i="2" s="1"/>
  <c r="Q203" i="2"/>
  <c r="G205" i="2"/>
  <c r="Q205" i="2" s="1"/>
  <c r="Q206" i="2"/>
  <c r="G208" i="2"/>
  <c r="Q208" i="2" s="1"/>
  <c r="Q209" i="2"/>
  <c r="G211" i="2"/>
  <c r="Q211" i="2" s="1"/>
  <c r="Q212" i="2"/>
  <c r="G214" i="2"/>
  <c r="Q214" i="2" s="1"/>
  <c r="Q215" i="2"/>
  <c r="G217" i="2"/>
  <c r="Q217" i="2" s="1"/>
  <c r="Q218" i="2"/>
  <c r="G220" i="2"/>
  <c r="Q220" i="2" s="1"/>
  <c r="Q221" i="2"/>
  <c r="G223" i="2"/>
  <c r="Q223" i="2" s="1"/>
  <c r="Q224" i="2"/>
  <c r="G226" i="2"/>
  <c r="Q226" i="2" s="1"/>
  <c r="Q227" i="2"/>
  <c r="G180" i="2"/>
  <c r="Q180" i="2" s="1"/>
  <c r="Q181" i="2"/>
  <c r="G183" i="2"/>
  <c r="Q183" i="2" s="1"/>
  <c r="Q184" i="2"/>
  <c r="G186" i="2"/>
  <c r="Q186" i="2" s="1"/>
  <c r="Q187" i="2"/>
  <c r="G189" i="2"/>
  <c r="Q189" i="2" s="1"/>
  <c r="Q190" i="2"/>
  <c r="G192" i="2"/>
  <c r="Q192" i="2" s="1"/>
  <c r="Q193" i="2"/>
  <c r="G160" i="2"/>
  <c r="Q160" i="2" s="1"/>
  <c r="Q161" i="2"/>
  <c r="G163" i="2"/>
  <c r="Q163" i="2" s="1"/>
  <c r="Q164" i="2"/>
  <c r="G166" i="2"/>
  <c r="Q166" i="2" s="1"/>
  <c r="Q167" i="2"/>
  <c r="G169" i="2"/>
  <c r="Q169" i="2" s="1"/>
  <c r="Q170" i="2"/>
  <c r="G172" i="2"/>
  <c r="Q172" i="2" s="1"/>
  <c r="Q173" i="2"/>
  <c r="G175" i="2"/>
  <c r="Q175" i="2" s="1"/>
  <c r="Q176" i="2"/>
  <c r="G148" i="2"/>
  <c r="Q148" i="2" s="1"/>
  <c r="Q149" i="2"/>
  <c r="G151" i="2"/>
  <c r="Q151" i="2" s="1"/>
  <c r="Q152" i="2"/>
  <c r="G132" i="2"/>
  <c r="Q132" i="2" s="1"/>
  <c r="Q133" i="2"/>
  <c r="G135" i="2"/>
  <c r="Q135" i="2" s="1"/>
  <c r="Q136" i="2"/>
  <c r="G138" i="2"/>
  <c r="Q138" i="2" s="1"/>
  <c r="Q139" i="2"/>
  <c r="G141" i="2"/>
  <c r="Q141" i="2" s="1"/>
  <c r="Q142" i="2"/>
  <c r="G144" i="2"/>
  <c r="Q144" i="2" s="1"/>
  <c r="Q145" i="2"/>
  <c r="G119" i="2"/>
  <c r="Q119" i="2" s="1"/>
  <c r="Q120" i="2"/>
  <c r="Q122" i="2"/>
  <c r="G124" i="2"/>
  <c r="Q124" i="2" s="1"/>
  <c r="Q125" i="2"/>
  <c r="G127" i="2"/>
  <c r="Q128" i="2"/>
  <c r="G105" i="2"/>
  <c r="Q105" i="2" s="1"/>
  <c r="Q106" i="2"/>
  <c r="G108" i="2"/>
  <c r="Q108" i="2" s="1"/>
  <c r="Q109" i="2"/>
  <c r="G111" i="2"/>
  <c r="Q111" i="2" s="1"/>
  <c r="Q112" i="2"/>
  <c r="G114" i="2"/>
  <c r="Q114" i="2" s="1"/>
  <c r="Q115" i="2"/>
  <c r="G101" i="2"/>
  <c r="Q102" i="2"/>
  <c r="G97" i="2"/>
  <c r="Q98" i="2"/>
  <c r="G87" i="2"/>
  <c r="Q87" i="2" s="1"/>
  <c r="Q88" i="2"/>
  <c r="Q90" i="2"/>
  <c r="G92" i="2"/>
  <c r="Q92" i="2" s="1"/>
  <c r="Q93" i="2"/>
  <c r="G80" i="2"/>
  <c r="Q81" i="2"/>
  <c r="Q83" i="2"/>
  <c r="G50" i="2"/>
  <c r="Q50" i="2" s="1"/>
  <c r="Q51" i="2"/>
  <c r="G53" i="2"/>
  <c r="Q53" i="2" s="1"/>
  <c r="Q54" i="2"/>
  <c r="Q56" i="2"/>
  <c r="G58" i="2"/>
  <c r="Q58" i="2" s="1"/>
  <c r="Q59" i="2"/>
  <c r="G61" i="2"/>
  <c r="Q61" i="2" s="1"/>
  <c r="Q62" i="2"/>
  <c r="G64" i="2"/>
  <c r="Q64" i="2" s="1"/>
  <c r="Q65" i="2"/>
  <c r="G67" i="2"/>
  <c r="Q67" i="2" s="1"/>
  <c r="Q68" i="2"/>
  <c r="Q70" i="2"/>
  <c r="G72" i="2"/>
  <c r="Q72" i="2" s="1"/>
  <c r="Q73" i="2"/>
  <c r="G75" i="2"/>
  <c r="Q75" i="2" s="1"/>
  <c r="Q76" i="2"/>
  <c r="G46" i="2"/>
  <c r="Q47" i="2"/>
  <c r="G27" i="2"/>
  <c r="Q28" i="2"/>
  <c r="G32" i="2"/>
  <c r="Q32" i="2" s="1"/>
  <c r="Q33" i="2"/>
  <c r="G35" i="2"/>
  <c r="Q35" i="2" s="1"/>
  <c r="Q36" i="2"/>
  <c r="Q24" i="2"/>
  <c r="G6" i="2"/>
  <c r="Q6" i="2" s="1"/>
  <c r="Q7" i="2"/>
  <c r="Q8" i="2"/>
  <c r="E313" i="2"/>
  <c r="E151" i="2"/>
  <c r="E247" i="2"/>
  <c r="P147" i="2"/>
  <c r="N147" i="2"/>
  <c r="L147" i="2"/>
  <c r="J147" i="2"/>
  <c r="H147" i="2"/>
  <c r="E330" i="2"/>
  <c r="O147" i="2"/>
  <c r="M147" i="2"/>
  <c r="K147" i="2"/>
  <c r="I147" i="2"/>
  <c r="F301" i="2"/>
  <c r="G329" i="2"/>
  <c r="Q329" i="2" s="1"/>
  <c r="F324" i="2"/>
  <c r="G281" i="2"/>
  <c r="F281" i="2"/>
  <c r="F272" i="2" s="1"/>
  <c r="G258" i="2"/>
  <c r="F258" i="2"/>
  <c r="F257" i="2" s="1"/>
  <c r="F246" i="2"/>
  <c r="G239" i="2"/>
  <c r="Q239" i="2" s="1"/>
  <c r="F239" i="2"/>
  <c r="G229" i="2"/>
  <c r="Q229" i="2" s="1"/>
  <c r="F229" i="2"/>
  <c r="G195" i="2"/>
  <c r="Q195" i="2" s="1"/>
  <c r="F195" i="2"/>
  <c r="G179" i="2"/>
  <c r="Q179" i="2" s="1"/>
  <c r="F179" i="2"/>
  <c r="F178" i="2" s="1"/>
  <c r="G159" i="2"/>
  <c r="Q159" i="2" s="1"/>
  <c r="F147" i="2"/>
  <c r="G131" i="2"/>
  <c r="F131" i="2"/>
  <c r="F130" i="2" s="1"/>
  <c r="G118" i="2"/>
  <c r="G104" i="2"/>
  <c r="Q104" i="2" s="1"/>
  <c r="G86" i="2"/>
  <c r="F86" i="2"/>
  <c r="F85" i="2" s="1"/>
  <c r="F16" i="2"/>
  <c r="F12" i="2" s="1"/>
  <c r="F5" i="2" s="1"/>
  <c r="E329" i="2"/>
  <c r="E324" i="2" s="1"/>
  <c r="E302" i="2"/>
  <c r="E301" i="2" s="1"/>
  <c r="E281" i="2"/>
  <c r="E258" i="2"/>
  <c r="E257" i="2" s="1"/>
  <c r="E246" i="2"/>
  <c r="E239" i="2"/>
  <c r="E229" i="2"/>
  <c r="E195" i="2"/>
  <c r="E179" i="2"/>
  <c r="E159" i="2"/>
  <c r="E147" i="2"/>
  <c r="E131" i="2"/>
  <c r="E119" i="2"/>
  <c r="E118" i="2" s="1"/>
  <c r="E104" i="2"/>
  <c r="E87" i="2"/>
  <c r="E86" i="2" s="1"/>
  <c r="E85" i="2" s="1"/>
  <c r="E80" i="2"/>
  <c r="E79" i="2" s="1"/>
  <c r="E78" i="2" s="1"/>
  <c r="E67" i="2"/>
  <c r="E53" i="2"/>
  <c r="E26" i="2"/>
  <c r="E16" i="2"/>
  <c r="E12" i="2"/>
  <c r="E7" i="2"/>
  <c r="E6" i="2" s="1"/>
  <c r="G251" i="2"/>
  <c r="G250" i="2" s="1"/>
  <c r="G18" i="2"/>
  <c r="G17" i="2" s="1"/>
  <c r="Q118" i="2" l="1"/>
  <c r="R118" i="2"/>
  <c r="Q127" i="2"/>
  <c r="R127" i="2"/>
  <c r="G348" i="2"/>
  <c r="Q349" i="2"/>
  <c r="G343" i="2"/>
  <c r="Q344" i="2"/>
  <c r="G325" i="2"/>
  <c r="Q325" i="2" s="1"/>
  <c r="Q326" i="2"/>
  <c r="G301" i="2"/>
  <c r="Q301" i="2" s="1"/>
  <c r="Q302" i="2"/>
  <c r="Q281" i="2"/>
  <c r="G277" i="2"/>
  <c r="Q277" i="2" s="1"/>
  <c r="Q278" i="2"/>
  <c r="G273" i="2"/>
  <c r="Q274" i="2"/>
  <c r="G268" i="2"/>
  <c r="Q268" i="2" s="1"/>
  <c r="Q269" i="2"/>
  <c r="G257" i="2"/>
  <c r="Q257" i="2" s="1"/>
  <c r="Q258" i="2"/>
  <c r="G247" i="2"/>
  <c r="Q250" i="2"/>
  <c r="G147" i="2"/>
  <c r="Q147" i="2" s="1"/>
  <c r="Q131" i="2"/>
  <c r="G100" i="2"/>
  <c r="Q100" i="2" s="1"/>
  <c r="Q101" i="2"/>
  <c r="G96" i="2"/>
  <c r="Q96" i="2" s="1"/>
  <c r="Q97" i="2"/>
  <c r="G85" i="2"/>
  <c r="Q85" i="2" s="1"/>
  <c r="Q86" i="2"/>
  <c r="G79" i="2"/>
  <c r="Q80" i="2"/>
  <c r="E49" i="2"/>
  <c r="G49" i="2"/>
  <c r="Q49" i="2" s="1"/>
  <c r="G45" i="2"/>
  <c r="Q45" i="2" s="1"/>
  <c r="Q46" i="2"/>
  <c r="G26" i="2"/>
  <c r="Q26" i="2" s="1"/>
  <c r="Q27" i="2"/>
  <c r="G16" i="2"/>
  <c r="Q16" i="2" s="1"/>
  <c r="Q17" i="2"/>
  <c r="G95" i="2"/>
  <c r="G130" i="2"/>
  <c r="Q130" i="2" s="1"/>
  <c r="E272" i="2"/>
  <c r="E178" i="2"/>
  <c r="E130" i="2"/>
  <c r="E95" i="2"/>
  <c r="F352" i="2"/>
  <c r="E5" i="2"/>
  <c r="G15" i="2"/>
  <c r="G14" i="2" s="1"/>
  <c r="Q95" i="2" l="1"/>
  <c r="R95" i="2"/>
  <c r="G347" i="2"/>
  <c r="Q347" i="2" s="1"/>
  <c r="Q348" i="2"/>
  <c r="G342" i="2"/>
  <c r="Q342" i="2" s="1"/>
  <c r="Q343" i="2"/>
  <c r="G324" i="2"/>
  <c r="Q324" i="2" s="1"/>
  <c r="Q273" i="2"/>
  <c r="G272" i="2"/>
  <c r="Q272" i="2" s="1"/>
  <c r="G246" i="2"/>
  <c r="Q247" i="2"/>
  <c r="G78" i="2"/>
  <c r="Q78" i="2" s="1"/>
  <c r="Q79" i="2"/>
  <c r="G13" i="2"/>
  <c r="Q14" i="2"/>
  <c r="E352" i="2"/>
  <c r="Q246" i="2" l="1"/>
  <c r="G178" i="2"/>
  <c r="Q178" i="2" s="1"/>
  <c r="G12" i="2"/>
  <c r="Q13" i="2"/>
  <c r="G5" i="2" l="1"/>
  <c r="Q12" i="2"/>
  <c r="Q5" i="2" l="1"/>
  <c r="G352" i="2"/>
  <c r="Q352" i="2" l="1"/>
  <c r="R352" i="2"/>
</calcChain>
</file>

<file path=xl/sharedStrings.xml><?xml version="1.0" encoding="utf-8"?>
<sst xmlns="http://schemas.openxmlformats.org/spreadsheetml/2006/main" count="1431" uniqueCount="307">
  <si>
    <t>Наименование показателя</t>
  </si>
  <si>
    <t/>
  </si>
  <si>
    <t>0000000000</t>
  </si>
  <si>
    <t>000</t>
  </si>
  <si>
    <t>0100</t>
  </si>
  <si>
    <t>0103</t>
  </si>
  <si>
    <t>7000080040</t>
  </si>
  <si>
    <t>100</t>
  </si>
  <si>
    <t>120</t>
  </si>
  <si>
    <t>200</t>
  </si>
  <si>
    <t>240</t>
  </si>
  <si>
    <t>0104</t>
  </si>
  <si>
    <t>0210180020</t>
  </si>
  <si>
    <t>0210180040</t>
  </si>
  <si>
    <t>800</t>
  </si>
  <si>
    <t>850</t>
  </si>
  <si>
    <t>7000055490</t>
  </si>
  <si>
    <t>0107</t>
  </si>
  <si>
    <t>7000080060</t>
  </si>
  <si>
    <t>880</t>
  </si>
  <si>
    <t>0113</t>
  </si>
  <si>
    <t>0210181410</t>
  </si>
  <si>
    <t>0210212020</t>
  </si>
  <si>
    <t>0210580710</t>
  </si>
  <si>
    <t>600</t>
  </si>
  <si>
    <t>610</t>
  </si>
  <si>
    <t>0210854690</t>
  </si>
  <si>
    <t>0220181130</t>
  </si>
  <si>
    <t>0200</t>
  </si>
  <si>
    <t>0203</t>
  </si>
  <si>
    <t>0210251180</t>
  </si>
  <si>
    <t>0300</t>
  </si>
  <si>
    <t>0310</t>
  </si>
  <si>
    <t>0210680700</t>
  </si>
  <si>
    <t>110</t>
  </si>
  <si>
    <t>0210681200</t>
  </si>
  <si>
    <t>0400</t>
  </si>
  <si>
    <t>0401</t>
  </si>
  <si>
    <t>0220282370</t>
  </si>
  <si>
    <t>0405</t>
  </si>
  <si>
    <t>0210212510</t>
  </si>
  <si>
    <t>0409</t>
  </si>
  <si>
    <t>0220481660</t>
  </si>
  <si>
    <t>0230181610</t>
  </si>
  <si>
    <t>02302S6170</t>
  </si>
  <si>
    <t>7000083030</t>
  </si>
  <si>
    <t>830</t>
  </si>
  <si>
    <t>0412</t>
  </si>
  <si>
    <t>0210217900</t>
  </si>
  <si>
    <t>0210783310</t>
  </si>
  <si>
    <t>0500</t>
  </si>
  <si>
    <t>0501</t>
  </si>
  <si>
    <t>0250281830</t>
  </si>
  <si>
    <t>0250481750</t>
  </si>
  <si>
    <t>040F367483</t>
  </si>
  <si>
    <t>400</t>
  </si>
  <si>
    <t>410</t>
  </si>
  <si>
    <t>040F367484</t>
  </si>
  <si>
    <t>040F36748S</t>
  </si>
  <si>
    <t>0502</t>
  </si>
  <si>
    <t>0250581810</t>
  </si>
  <si>
    <t>810</t>
  </si>
  <si>
    <t>0250783260</t>
  </si>
  <si>
    <t>02508S1270</t>
  </si>
  <si>
    <t>0503</t>
  </si>
  <si>
    <t>010F255550</t>
  </si>
  <si>
    <t>0250181690</t>
  </si>
  <si>
    <t>0250381710</t>
  </si>
  <si>
    <t>0250613300</t>
  </si>
  <si>
    <t>0250681730</t>
  </si>
  <si>
    <t>02506S5871</t>
  </si>
  <si>
    <t>0700</t>
  </si>
  <si>
    <t>0701</t>
  </si>
  <si>
    <t>0220182430</t>
  </si>
  <si>
    <t>0260114722</t>
  </si>
  <si>
    <t>0260180300</t>
  </si>
  <si>
    <t>02608S4850</t>
  </si>
  <si>
    <t>02609S4860</t>
  </si>
  <si>
    <t>0702</t>
  </si>
  <si>
    <t>0260114721</t>
  </si>
  <si>
    <t>0260153030</t>
  </si>
  <si>
    <t>0260180310</t>
  </si>
  <si>
    <t>02601L3040</t>
  </si>
  <si>
    <t>0260382550</t>
  </si>
  <si>
    <t>300</t>
  </si>
  <si>
    <t>320</t>
  </si>
  <si>
    <t>0260414723</t>
  </si>
  <si>
    <t>02610S4900</t>
  </si>
  <si>
    <t>02611S4910</t>
  </si>
  <si>
    <t>02612S4770</t>
  </si>
  <si>
    <t>0703</t>
  </si>
  <si>
    <t>0260180320</t>
  </si>
  <si>
    <t>026A155190</t>
  </si>
  <si>
    <t>0707</t>
  </si>
  <si>
    <t>0220381150</t>
  </si>
  <si>
    <t>02602S4790</t>
  </si>
  <si>
    <t>0709</t>
  </si>
  <si>
    <t>0260580720</t>
  </si>
  <si>
    <t>0261482330</t>
  </si>
  <si>
    <t>360</t>
  </si>
  <si>
    <t>0800</t>
  </si>
  <si>
    <t>0801</t>
  </si>
  <si>
    <t>0280180450</t>
  </si>
  <si>
    <t>0280180480</t>
  </si>
  <si>
    <t>620</t>
  </si>
  <si>
    <t>02802L519F</t>
  </si>
  <si>
    <t>0804</t>
  </si>
  <si>
    <t>1000</t>
  </si>
  <si>
    <t>1001</t>
  </si>
  <si>
    <t>0270182450</t>
  </si>
  <si>
    <t>310</t>
  </si>
  <si>
    <t>1003</t>
  </si>
  <si>
    <t>0270216710</t>
  </si>
  <si>
    <t>1004</t>
  </si>
  <si>
    <t>0260114780</t>
  </si>
  <si>
    <t>0270216723</t>
  </si>
  <si>
    <t>02702R0820</t>
  </si>
  <si>
    <t>0270352600</t>
  </si>
  <si>
    <t>02704L4970</t>
  </si>
  <si>
    <t>1006</t>
  </si>
  <si>
    <t>0270216721</t>
  </si>
  <si>
    <t>0270216722</t>
  </si>
  <si>
    <t>1100</t>
  </si>
  <si>
    <t>1101</t>
  </si>
  <si>
    <t>0290180600</t>
  </si>
  <si>
    <t>1102</t>
  </si>
  <si>
    <t>0290182300</t>
  </si>
  <si>
    <t>1200</t>
  </si>
  <si>
    <t>1202</t>
  </si>
  <si>
    <t>0210380720</t>
  </si>
  <si>
    <t>0106</t>
  </si>
  <si>
    <t>0300180040</t>
  </si>
  <si>
    <t>0111</t>
  </si>
  <si>
    <t>870</t>
  </si>
  <si>
    <t>1300</t>
  </si>
  <si>
    <t>1301</t>
  </si>
  <si>
    <t>0300283000</t>
  </si>
  <si>
    <t>700</t>
  </si>
  <si>
    <t>730</t>
  </si>
  <si>
    <t>0500180040</t>
  </si>
  <si>
    <t>0500180900</t>
  </si>
  <si>
    <t>0500180910</t>
  </si>
  <si>
    <t>0500382300</t>
  </si>
  <si>
    <t>7000080050</t>
  </si>
  <si>
    <t>ВСЕГО РАСХОДОВ: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</si>
  <si>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</si>
  <si>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</si>
  <si>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</si>
  <si>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</si>
  <si>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</si>
  <si>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Социальное обеспечение и иные выплаты населению</t>
  </si>
  <si>
    <t>Обслуживание государственного (муниципального) долга</t>
  </si>
  <si>
    <t>Руководство и управление в сфере установленных функций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</si>
  <si>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</si>
  <si>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Достижение показателей деятельности органов исполнительной власти субъектов Российской федерации</t>
  </si>
  <si>
    <t>Организация и проведение выборов и референдумов</t>
  </si>
  <si>
    <t>Членские взносы некоммерческим организациям</t>
  </si>
  <si>
    <t>Профилактика безнадзорности и правонарушений несовершеннолетних, организация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</si>
  <si>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Многофункциональные центры предоставления государственных и муниципальных услуг</t>
  </si>
  <si>
    <t>Проведение Всероссийской переписи населения 2020 года</t>
  </si>
  <si>
    <t>Совершенствование системы профилактики правонарушений и усиление борьбы с преступностью</t>
  </si>
  <si>
    <t>Осуществление первичного воинского учета на территориях, где отсутствуют военные комиссариаты</t>
  </si>
  <si>
    <t>Единые дежурно-диспетчерские службы</t>
  </si>
  <si>
    <t>Оповещение населения об опасностях, возникающих при ведении военных действий и возникновении чрезвычайных ситуаций</t>
  </si>
  <si>
    <t>Организация временного трудоустройства несовершеннолетних граждан в возрасте от 14 до 18 лет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</si>
  <si>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</si>
  <si>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Повышение безопасности дорожного движения</t>
  </si>
  <si>
    <t>Обеспечение сохранности автомобильных дорог местного значения и условий безопасности движения по ним</t>
  </si>
  <si>
    <t>Резервный фонд местной администрации</t>
  </si>
  <si>
    <t>Осуществление отдельных полномочий в области охраны труда и уведомительной рекомендации территориальных соглашений и коллективных договоров</t>
  </si>
  <si>
    <t>Мероприятия в сфере архитектуры и градостроительства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</si>
  <si>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</si>
  <si>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Мероприятия в сфере жилищного хозяйства</t>
  </si>
  <si>
    <t>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</si>
  <si>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жилищного фонда (за счет средств областного бюджета)</t>
  </si>
  <si>
    <t>Обеспечение устойчивого сокращения непригодного для проживания жилищного фонда (за счет средств местного бюджета)</t>
  </si>
  <si>
    <t>Мероприятия по обеспечению населения бытовыми услугами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</si>
  <si>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</si>
  <si>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</t>
  </si>
  <si>
    <t>Реализация программ формирования современной городской среды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</si>
  <si>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</si>
  <si>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</si>
  <si>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</si>
  <si>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Мероприятия по благоустройству</t>
  </si>
  <si>
    <t>Реализация инициативных проектов (Благоустройство дорожки к МАУ УСЦ "Триумф"</t>
  </si>
  <si>
    <t>Мероприятия по комплексной безопасности муниципальных учреждений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</si>
  <si>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</t>
  </si>
  <si>
    <t>Дошкольные образовательные организации</t>
  </si>
  <si>
    <t>Капитальный ремонт кровель муниципальных образовательных организаций Брянской области.</t>
  </si>
  <si>
    <t>Замена оконных блоков муниципальных образовательных организаций Брянской области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</si>
  <si>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</si>
  <si>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</si>
  <si>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Общеобразовательные организации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</si>
  <si>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</si>
  <si>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Мероприятия по социальной поддержке отдельных категорий граждан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</si>
  <si>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</si>
  <si>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</si>
  <si>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"Точка роста" помещений муниципальных общеобразовательных организаций</t>
  </si>
  <si>
    <t>Модернизация школьных столовых муниципальных общеобразовательных организаций Брянской области</t>
  </si>
  <si>
    <t>Организации дополнительного образования</t>
  </si>
  <si>
    <t>Государственная поддержка отрасли культуры</t>
  </si>
  <si>
    <t>Противодействие злоупотреблению наркотиками и их незаконному обороту</t>
  </si>
  <si>
    <t>Мероприятий по проведению оздоровительной кампании детей</t>
  </si>
  <si>
    <t>Учреждения, обеспечивающие деятельность органов местного самоуправления и муниципальных учреждений</t>
  </si>
  <si>
    <t>Мероприятия по развитию образования</t>
  </si>
  <si>
    <t>Библиотеки</t>
  </si>
  <si>
    <t>Дворцы и дома культуры, клубы, выставочные залы</t>
  </si>
  <si>
    <t>Государственная поддержка отрасли культуры за счет средств Резервного Фонда Правительства РФ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</si>
  <si>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</si>
  <si>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 - сиротами и детьми, оставшимися без попечения родителей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</si>
  <si>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</si>
  <si>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</si>
  <si>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</si>
  <si>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попечения. в семью</t>
  </si>
  <si>
    <t>Реализация мероприятий по обеспечению жильем молодых семей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</si>
  <si>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</si>
  <si>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</si>
  <si>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Спортивно-оздоровительные комплексы и центры</t>
  </si>
  <si>
    <t>Мероприятия по развитию физической культуры и спорта</t>
  </si>
  <si>
    <t>Обслуживание муниципального долга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</si>
  <si>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</si>
  <si>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</si>
  <si>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Обеспечение деятельности руководителя контрольно-счетного органа муниципального образования и его заместителей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</si>
  <si>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</si>
  <si>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</si>
  <si>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</si>
  <si>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</si>
  <si>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</si>
  <si>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</si>
  <si>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</si>
  <si>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</si>
  <si>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</si>
  <si>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</si>
  <si>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</si>
  <si>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</si>
  <si>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</si>
  <si>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</si>
  <si>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</si>
  <si>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</si>
  <si>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</si>
  <si>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</si>
  <si>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</si>
  <si>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</si>
  <si>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</si>
  <si>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</si>
  <si>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</si>
  <si>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</si>
  <si>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</si>
  <si>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</si>
  <si>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</si>
  <si>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</si>
  <si>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</si>
  <si>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</si>
  <si>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</si>
  <si>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</si>
  <si>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</si>
  <si>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</si>
  <si>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</si>
  <si>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</si>
  <si>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</si>
  <si>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</si>
  <si>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</si>
  <si>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</si>
  <si>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</si>
  <si>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</si>
  <si>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</si>
  <si>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</si>
  <si>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Специальные расходы</t>
  </si>
  <si>
    <t>Субсидии бюджетным учреждениям</t>
  </si>
  <si>
    <t>Расходы на выплаты персоналу казенных учреждений</t>
  </si>
  <si>
    <t>Исполнение судебных актов</t>
  </si>
  <si>
    <t>Бюджетные инвестиции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</si>
  <si>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</si>
  <si>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Социальные выплаты гражданам, кроме публичных нормативных социальных выплат</t>
  </si>
  <si>
    <t>Иные выплаты населению</t>
  </si>
  <si>
    <t>Субсидии автономным учреждениям</t>
  </si>
  <si>
    <t>Публичные нормативные социальные выплаты гражданам</t>
  </si>
  <si>
    <t>Резервные средства</t>
  </si>
  <si>
    <t>Рз. Пр.</t>
  </si>
  <si>
    <t>ВР</t>
  </si>
  <si>
    <t>ЦСР</t>
  </si>
  <si>
    <t>Процент исполнения к сводной бюджетной росписи с учетом изменений</t>
  </si>
  <si>
    <t>Сведения о фактических произведенных расходах по разделам и подразделам классификации расходов бюджета городского округа город Фокино в сравнении с первоначально утвержденными Решением о бюджете  значениями</t>
  </si>
  <si>
    <t>Единица измерения: руб.</t>
  </si>
  <si>
    <t>Бюджетные асигнования, утвержденные решением о бюджете на 2021-2023 гг №6-434  от 14.12.2020 (первоначальный)</t>
  </si>
  <si>
    <t>Процент исполнения к первоначально утвержденным ассигнованиям</t>
  </si>
  <si>
    <t>Бюджетные асигнования, утвержденные сводной бюджетной росписью с учетом изменений на 01.01.2022</t>
  </si>
  <si>
    <t>Кассовое исполнение за 2021 год</t>
  </si>
  <si>
    <t>6=5/4</t>
  </si>
  <si>
    <t>7=5/3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</si>
  <si>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</si>
  <si>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Расходы произведены в соответствии с фактической потребностью</t>
  </si>
  <si>
    <t>Расходы произведены в соответствии с фактической потребностью. Целевые средства из областного бюджета</t>
  </si>
  <si>
    <t>Увеличение ассигнований на эксплуатацию каналов связи и передачу данных муницмпальным сегментом Системы 112, техническое обслуживание АСЦО</t>
  </si>
  <si>
    <t>Увеличение бюджетных ассигнований на расходы по организации муниципальных выборов</t>
  </si>
  <si>
    <t>Увеличение бюджетных ассигнований за счет целевых средств из областного бюджета. Экономия в рамках фактического исполнения</t>
  </si>
  <si>
    <t>Увеличение бюджетных ассигнований за счет целевых средств из областного бюджета. Перераспределение средств в рамках фактического исполнения, компенсация отпуска при увольнении</t>
  </si>
  <si>
    <t>Увеличение ассигнований на мероприятия в сфере архитектуры и градостроительства</t>
  </si>
  <si>
    <t>Причина отклонения от первоначально утвержденного плана</t>
  </si>
  <si>
    <t>Увеличение ассигнований на государственную экспертизу  для  реализации мероприятий по реконструкции систем водоснабжения и на приобретение материалов для ремонта сетей теплоснабжения</t>
  </si>
  <si>
    <t>Возврат остатков  2020 г в рамках проекта "Решаем вместе", увеличение ассигнований  на реализацию инициативных проектов</t>
  </si>
  <si>
    <t>Дополнительно выделены денежные средства на финансовое обеспечение деятельности учреждений</t>
  </si>
  <si>
    <t>Дополнительно выделены денежные средства на финансовое обеспечение деятельности учреждений и на организацию мероприятий по замене оконных блоков</t>
  </si>
  <si>
    <t>Уточнение КБК в части раздела подраздела</t>
  </si>
  <si>
    <t>Увеличение ассигнований на обеспечение мероприятий по развитию физической культуры и спорта (строительство спортивных площадок в рамках реализации фед. проекта "Спорт-норма жизни" и гос. программы "Развитие физической культуры и спорта Брянской области")</t>
  </si>
  <si>
    <t>Оптимизация расходов СМИ</t>
  </si>
  <si>
    <t>Экономия процентов на обслуживание долга в связи с  с уменьщением процентной 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</si>
</sst>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1">
      <alignment wrapText="1"/>
    </xf>
    <xf numFmtId="0" fontId="1" fillId="0" borderId="1">
      <alignment horizontal="right"/>
    </xf>
  </cellStyleXfs>
  <cellXfs count="53">
    <xf numFmtId="0" fontId="0" fillId="0" borderId="0" xfId="0"/>
    <xf numFmtId="0" fontId="7" fillId="0" borderId="1" xfId="2" applyNumberFormat="1" applyFont="1" applyFill="1" applyProtection="1"/>
    <xf numFmtId="0" fontId="8" fillId="0" borderId="0" xfId="0" applyFont="1" applyFill="1" applyProtection="1">
      <protection locked="0"/>
    </xf>
    <xf numFmtId="0" fontId="7" fillId="0" borderId="1" xfId="14" applyNumberFormat="1" applyFont="1" applyFill="1" applyProtection="1">
      <alignment horizontal="left" wrapText="1"/>
    </xf>
    <xf numFmtId="0" fontId="10" fillId="0" borderId="0" xfId="0" applyFont="1" applyFill="1" applyProtection="1">
      <protection locked="0"/>
    </xf>
    <xf numFmtId="4" fontId="9" fillId="0" borderId="7" xfId="12" applyNumberFormat="1" applyFont="1" applyFill="1" applyBorder="1" applyProtection="1">
      <alignment horizontal="right" vertical="top" shrinkToFit="1"/>
    </xf>
    <xf numFmtId="0" fontId="11" fillId="0" borderId="0" xfId="0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7" fillId="0" borderId="1" xfId="14" applyNumberFormat="1" applyFont="1" applyFill="1" applyProtection="1">
      <alignment horizontal="left" wrapText="1"/>
    </xf>
    <xf numFmtId="0" fontId="7" fillId="0" borderId="1" xfId="14" applyFont="1" applyFill="1">
      <alignment horizontal="left" wrapText="1"/>
    </xf>
    <xf numFmtId="0" fontId="12" fillId="0" borderId="1" xfId="25" applyNumberFormat="1" applyFont="1" applyFill="1" applyAlignment="1" applyProtection="1">
      <alignment horizontal="center" vertical="center" wrapText="1"/>
    </xf>
    <xf numFmtId="0" fontId="7" fillId="0" borderId="1" xfId="26" applyNumberFormat="1" applyFont="1" applyFill="1" applyBorder="1" applyAlignment="1" applyProtection="1">
      <alignment horizontal="right"/>
    </xf>
    <xf numFmtId="0" fontId="13" fillId="0" borderId="5" xfId="6" applyNumberFormat="1" applyFont="1" applyFill="1" applyBorder="1" applyProtection="1">
      <alignment horizontal="center" vertical="center" wrapText="1"/>
    </xf>
    <xf numFmtId="0" fontId="13" fillId="0" borderId="2" xfId="6" applyNumberFormat="1" applyFont="1" applyFill="1" applyProtection="1">
      <alignment horizontal="center" vertical="center" wrapText="1"/>
    </xf>
    <xf numFmtId="0" fontId="13" fillId="0" borderId="8" xfId="6" applyNumberFormat="1" applyFont="1" applyFill="1" applyBorder="1" applyProtection="1">
      <alignment horizontal="center" vertical="center" wrapText="1"/>
    </xf>
    <xf numFmtId="0" fontId="13" fillId="0" borderId="10" xfId="2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1" xfId="6" applyNumberFormat="1" applyFont="1" applyFill="1" applyBorder="1" applyProtection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0" fontId="15" fillId="0" borderId="2" xfId="7" applyNumberFormat="1" applyFont="1" applyFill="1" applyProtection="1">
      <alignment vertical="top" wrapText="1"/>
    </xf>
    <xf numFmtId="1" fontId="15" fillId="0" borderId="2" xfId="8" applyNumberFormat="1" applyFont="1" applyFill="1" applyProtection="1">
      <alignment horizontal="center" vertical="top" shrinkToFit="1"/>
    </xf>
    <xf numFmtId="4" fontId="15" fillId="0" borderId="2" xfId="9" applyNumberFormat="1" applyFont="1" applyFill="1" applyProtection="1">
      <alignment horizontal="right" vertical="top" shrinkToFit="1"/>
    </xf>
    <xf numFmtId="10" fontId="15" fillId="0" borderId="3" xfId="9" applyNumberFormat="1" applyFont="1" applyFill="1" applyBorder="1" applyProtection="1">
      <alignment horizontal="right" vertical="top" shrinkToFit="1"/>
    </xf>
    <xf numFmtId="0" fontId="16" fillId="0" borderId="9" xfId="0" applyFont="1" applyFill="1" applyBorder="1" applyProtection="1">
      <protection locked="0"/>
    </xf>
    <xf numFmtId="0" fontId="13" fillId="0" borderId="2" xfId="7" applyNumberFormat="1" applyFont="1" applyFill="1" applyProtection="1">
      <alignment vertical="top" wrapText="1"/>
    </xf>
    <xf numFmtId="1" fontId="13" fillId="0" borderId="2" xfId="8" applyNumberFormat="1" applyFont="1" applyFill="1" applyProtection="1">
      <alignment horizontal="center" vertical="top" shrinkToFit="1"/>
    </xf>
    <xf numFmtId="4" fontId="13" fillId="0" borderId="2" xfId="9" applyNumberFormat="1" applyFont="1" applyFill="1" applyProtection="1">
      <alignment horizontal="right" vertical="top" shrinkToFit="1"/>
    </xf>
    <xf numFmtId="4" fontId="13" fillId="0" borderId="3" xfId="9" applyNumberFormat="1" applyFont="1" applyFill="1" applyBorder="1" applyProtection="1">
      <alignment horizontal="right" vertical="top" shrinkToFit="1"/>
    </xf>
    <xf numFmtId="10" fontId="13" fillId="0" borderId="3" xfId="9" applyNumberFormat="1" applyFont="1" applyFill="1" applyBorder="1" applyProtection="1">
      <alignment horizontal="right" vertical="top" shrinkToFit="1"/>
    </xf>
    <xf numFmtId="0" fontId="14" fillId="0" borderId="9" xfId="0" applyFont="1" applyFill="1" applyBorder="1" applyAlignment="1" applyProtection="1">
      <alignment vertical="top" wrapText="1"/>
      <protection locked="0"/>
    </xf>
    <xf numFmtId="0" fontId="14" fillId="0" borderId="9" xfId="0" applyFont="1" applyFill="1" applyBorder="1" applyProtection="1">
      <protection locked="0"/>
    </xf>
    <xf numFmtId="10" fontId="13" fillId="0" borderId="2" xfId="10" applyNumberFormat="1" applyFont="1" applyFill="1" applyProtection="1">
      <alignment horizontal="right" vertical="top" shrinkToFit="1"/>
    </xf>
    <xf numFmtId="0" fontId="14" fillId="0" borderId="9" xfId="0" applyFont="1" applyFill="1" applyBorder="1" applyAlignment="1" applyProtection="1">
      <alignment wrapText="1"/>
      <protection locked="0"/>
    </xf>
    <xf numFmtId="10" fontId="15" fillId="0" borderId="2" xfId="10" applyNumberFormat="1" applyFont="1" applyFill="1" applyProtection="1">
      <alignment horizontal="right" vertical="top" shrinkToFit="1"/>
    </xf>
    <xf numFmtId="4" fontId="15" fillId="0" borderId="3" xfId="9" applyNumberFormat="1" applyFont="1" applyFill="1" applyBorder="1" applyProtection="1">
      <alignment horizontal="right" vertical="top" shrinkToFit="1"/>
    </xf>
    <xf numFmtId="0" fontId="17" fillId="5" borderId="9" xfId="0" applyFont="1" applyFill="1" applyBorder="1" applyProtection="1">
      <protection locked="0"/>
    </xf>
    <xf numFmtId="0" fontId="14" fillId="5" borderId="9" xfId="0" applyFont="1" applyFill="1" applyBorder="1" applyProtection="1">
      <protection locked="0"/>
    </xf>
    <xf numFmtId="0" fontId="16" fillId="0" borderId="9" xfId="0" applyFont="1" applyFill="1" applyBorder="1" applyAlignment="1" applyProtection="1">
      <protection locked="0"/>
    </xf>
    <xf numFmtId="0" fontId="14" fillId="0" borderId="9" xfId="0" applyFont="1" applyFill="1" applyBorder="1" applyAlignment="1" applyProtection="1">
      <protection locked="0"/>
    </xf>
    <xf numFmtId="4" fontId="13" fillId="0" borderId="5" xfId="9" applyNumberFormat="1" applyFont="1" applyFill="1" applyBorder="1" applyProtection="1">
      <alignment horizontal="right" vertical="top" shrinkToFit="1"/>
    </xf>
    <xf numFmtId="0" fontId="15" fillId="0" borderId="2" xfId="11" applyNumberFormat="1" applyFont="1" applyFill="1" applyProtection="1">
      <alignment horizontal="left"/>
    </xf>
    <xf numFmtId="0" fontId="15" fillId="0" borderId="2" xfId="11" applyFont="1" applyFill="1">
      <alignment horizontal="left"/>
    </xf>
    <xf numFmtId="0" fontId="15" fillId="0" borderId="3" xfId="11" applyFont="1" applyFill="1" applyBorder="1">
      <alignment horizontal="left"/>
    </xf>
    <xf numFmtId="4" fontId="16" fillId="0" borderId="6" xfId="0" applyNumberFormat="1" applyFont="1" applyFill="1" applyBorder="1" applyProtection="1">
      <protection locked="0"/>
    </xf>
    <xf numFmtId="4" fontId="15" fillId="0" borderId="4" xfId="12" applyNumberFormat="1" applyFont="1" applyFill="1" applyBorder="1" applyProtection="1">
      <alignment horizontal="right" vertical="top" shrinkToFit="1"/>
    </xf>
    <xf numFmtId="4" fontId="15" fillId="0" borderId="2" xfId="12" applyNumberFormat="1" applyFont="1" applyFill="1" applyProtection="1">
      <alignment horizontal="right" vertical="top" shrinkToFit="1"/>
    </xf>
    <xf numFmtId="10" fontId="15" fillId="0" borderId="2" xfId="13" applyNumberFormat="1" applyFont="1" applyFill="1" applyProtection="1">
      <alignment horizontal="right" vertical="top" shrinkToFit="1"/>
    </xf>
    <xf numFmtId="4" fontId="15" fillId="0" borderId="3" xfId="12" applyNumberFormat="1" applyFont="1" applyFill="1" applyBorder="1" applyProtection="1">
      <alignment horizontal="right" vertical="top" shrinkToFit="1"/>
    </xf>
    <xf numFmtId="0" fontId="14" fillId="0" borderId="9" xfId="0" applyFont="1" applyFill="1" applyBorder="1" applyAlignment="1" applyProtection="1">
      <alignment vertical="top"/>
      <protection locked="0"/>
    </xf>
    <xf numFmtId="0" fontId="14" fillId="5" borderId="9" xfId="0" applyFont="1" applyFill="1" applyBorder="1" applyAlignment="1" applyProtection="1">
      <alignment vertical="top"/>
      <protection locked="0"/>
    </xf>
    <xf numFmtId="0" fontId="16" fillId="0" borderId="9" xfId="0" applyFont="1" applyFill="1" applyBorder="1" applyAlignment="1" applyProtection="1">
      <alignment vertical="top"/>
      <protection locked="0"/>
    </xf>
  </cellXfs>
  <cellStyles count="27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2" xfId="25"/>
    <cellStyle name="xl5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6"/>
  <sheetViews>
    <sheetView showGridLines="0" tabSelected="1" zoomScaleNormal="100" zoomScaleSheetLayoutView="100" workbookViewId="0">
      <pane ySplit="3" topLeftCell="A4" activePane="bottomLeft" state="frozen"/>
      <selection pane="bottomLeft" sqref="A1:S1"/>
    </sheetView>
  </sheetViews>
  <sheetFormatPr defaultRowHeight="12.75" outlineLevelRow="5" x14ac:dyDescent="0.2"/>
  <cols>
    <col min="1" max="1" width="40" style="2" customWidth="1"/>
    <col min="2" max="2" width="8" style="2" customWidth="1"/>
    <col min="3" max="3" width="10.7109375" style="2" hidden="1" customWidth="1"/>
    <col min="4" max="4" width="7.7109375" style="2" hidden="1" customWidth="1"/>
    <col min="5" max="5" width="18.85546875" style="2" customWidth="1"/>
    <col min="6" max="6" width="16.28515625" style="2" customWidth="1"/>
    <col min="7" max="7" width="16.42578125" style="2" customWidth="1"/>
    <col min="8" max="16" width="9.140625" style="2" hidden="1"/>
    <col min="17" max="17" width="14.42578125" style="2" customWidth="1"/>
    <col min="18" max="18" width="16" style="2" customWidth="1"/>
    <col min="19" max="19" width="29" style="2" customWidth="1"/>
    <col min="20" max="16384" width="9.140625" style="2"/>
  </cols>
  <sheetData>
    <row r="1" spans="1:20" s="8" customFormat="1" ht="64.5" customHeight="1" x14ac:dyDescent="0.25">
      <c r="A1" s="12" t="s">
        <v>282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12.75" customHeight="1" x14ac:dyDescent="0.2">
      <c r="A2" s="13" t="s">
        <v>283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56" customHeight="1" x14ac:dyDescent="0.2">
      <c r="A3" s="14" t="s">
        <v>0</v>
      </c>
      <c r="B3" s="14" t="s">
        <v>278</v>
      </c>
      <c r="C3" s="14" t="s">
        <v>280</v>
      </c>
      <c r="D3" s="14" t="s">
        <v>279</v>
      </c>
      <c r="E3" s="14" t="s">
        <v>284</v>
      </c>
      <c r="F3" s="14" t="s">
        <v>286</v>
      </c>
      <c r="G3" s="14" t="s">
        <v>287</v>
      </c>
      <c r="H3" s="14" t="s">
        <v>1</v>
      </c>
      <c r="I3" s="14" t="s">
        <v>1</v>
      </c>
      <c r="J3" s="15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6" t="s">
        <v>1</v>
      </c>
      <c r="Q3" s="17" t="s">
        <v>281</v>
      </c>
      <c r="R3" s="18" t="s">
        <v>285</v>
      </c>
      <c r="S3" s="18" t="s">
        <v>298</v>
      </c>
      <c r="T3" s="9"/>
    </row>
    <row r="4" spans="1:20" ht="17.25" customHeight="1" x14ac:dyDescent="0.2">
      <c r="A4" s="14">
        <v>1</v>
      </c>
      <c r="B4" s="14">
        <v>2</v>
      </c>
      <c r="C4" s="14"/>
      <c r="D4" s="14"/>
      <c r="E4" s="14">
        <v>3</v>
      </c>
      <c r="F4" s="14">
        <v>4</v>
      </c>
      <c r="G4" s="14">
        <v>5</v>
      </c>
      <c r="H4" s="14"/>
      <c r="I4" s="14"/>
      <c r="J4" s="15"/>
      <c r="K4" s="14"/>
      <c r="L4" s="14"/>
      <c r="M4" s="14"/>
      <c r="N4" s="14"/>
      <c r="O4" s="14"/>
      <c r="P4" s="19"/>
      <c r="Q4" s="20" t="s">
        <v>288</v>
      </c>
      <c r="R4" s="18" t="s">
        <v>289</v>
      </c>
      <c r="S4" s="18">
        <v>8</v>
      </c>
      <c r="T4" s="9"/>
    </row>
    <row r="5" spans="1:20" s="4" customFormat="1" ht="31.5" outlineLevel="1" x14ac:dyDescent="0.25">
      <c r="A5" s="21" t="s">
        <v>253</v>
      </c>
      <c r="B5" s="22" t="s">
        <v>4</v>
      </c>
      <c r="C5" s="22" t="s">
        <v>2</v>
      </c>
      <c r="D5" s="22" t="s">
        <v>3</v>
      </c>
      <c r="E5" s="23">
        <f>E6+E12+E26+E41+E45+E49</f>
        <v>26384922</v>
      </c>
      <c r="F5" s="23">
        <f>F6+F12+F26+F41+F45+F49</f>
        <v>26050894.109999999</v>
      </c>
      <c r="G5" s="23">
        <f t="shared" ref="G5:P5" si="0">G6+G12+G26+G41+G45+G49</f>
        <v>25389732.359999999</v>
      </c>
      <c r="H5" s="23">
        <f t="shared" si="0"/>
        <v>0</v>
      </c>
      <c r="I5" s="23">
        <f t="shared" si="0"/>
        <v>0</v>
      </c>
      <c r="J5" s="23">
        <f t="shared" si="0"/>
        <v>22060596.850000001</v>
      </c>
      <c r="K5" s="23">
        <f t="shared" si="0"/>
        <v>-22060596.850000001</v>
      </c>
      <c r="L5" s="23">
        <f t="shared" si="0"/>
        <v>0</v>
      </c>
      <c r="M5" s="23">
        <f t="shared" si="0"/>
        <v>5.2419839771638834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4">
        <f>IFERROR(G5/F5,"-")</f>
        <v>0.97462038165721909</v>
      </c>
      <c r="R5" s="24">
        <f>IFERROR(G5/E5,"-")</f>
        <v>0.96228188053767982</v>
      </c>
      <c r="S5" s="25"/>
    </row>
    <row r="6" spans="1:20" s="6" customFormat="1" ht="81" customHeight="1" outlineLevel="2" x14ac:dyDescent="0.2">
      <c r="A6" s="26" t="s">
        <v>223</v>
      </c>
      <c r="B6" s="27" t="s">
        <v>5</v>
      </c>
      <c r="C6" s="27" t="s">
        <v>2</v>
      </c>
      <c r="D6" s="27" t="s">
        <v>3</v>
      </c>
      <c r="E6" s="28">
        <f>E7</f>
        <v>788925</v>
      </c>
      <c r="F6" s="28">
        <f t="shared" ref="F6" si="1">F7</f>
        <v>778111</v>
      </c>
      <c r="G6" s="28">
        <f t="shared" ref="G6" si="2">G7</f>
        <v>752281.02</v>
      </c>
      <c r="H6" s="28">
        <f t="shared" ref="H6" si="3">H7</f>
        <v>0</v>
      </c>
      <c r="I6" s="28">
        <f t="shared" ref="I6" si="4">I7</f>
        <v>0</v>
      </c>
      <c r="J6" s="28">
        <f t="shared" ref="J6" si="5">J7</f>
        <v>752281.02</v>
      </c>
      <c r="K6" s="28">
        <f t="shared" ref="K6" si="6">K7</f>
        <v>-752281.02</v>
      </c>
      <c r="L6" s="28">
        <f t="shared" ref="L6" si="7">L7</f>
        <v>0</v>
      </c>
      <c r="M6" s="28">
        <f t="shared" ref="M6" si="8">M7</f>
        <v>1.3126506393422699</v>
      </c>
      <c r="N6" s="28">
        <f t="shared" ref="N6" si="9">N7</f>
        <v>0</v>
      </c>
      <c r="O6" s="28">
        <f t="shared" ref="O6" si="10">O7</f>
        <v>0</v>
      </c>
      <c r="P6" s="29">
        <f t="shared" ref="P6" si="11">P7</f>
        <v>0</v>
      </c>
      <c r="Q6" s="30">
        <f>IFERROR(G6/F6,"-")</f>
        <v>0.96680424772301121</v>
      </c>
      <c r="R6" s="30">
        <f t="shared" ref="R6:R69" si="12">IFERROR(G6/E6,"-")</f>
        <v>0.95355201064739992</v>
      </c>
      <c r="S6" s="31" t="s">
        <v>291</v>
      </c>
    </row>
    <row r="7" spans="1:20" ht="47.25" hidden="1" outlineLevel="3" x14ac:dyDescent="0.25">
      <c r="A7" s="26" t="s">
        <v>152</v>
      </c>
      <c r="B7" s="27" t="s">
        <v>5</v>
      </c>
      <c r="C7" s="27" t="s">
        <v>6</v>
      </c>
      <c r="D7" s="27" t="s">
        <v>3</v>
      </c>
      <c r="E7" s="28">
        <f>E8+E10</f>
        <v>788925</v>
      </c>
      <c r="F7" s="28">
        <f t="shared" ref="F7" si="13">F8+F10</f>
        <v>778111</v>
      </c>
      <c r="G7" s="28">
        <f t="shared" ref="G7" si="14">G8+G10</f>
        <v>752281.02</v>
      </c>
      <c r="H7" s="28">
        <f t="shared" ref="H7" si="15">H8+H10</f>
        <v>0</v>
      </c>
      <c r="I7" s="28">
        <f t="shared" ref="I7" si="16">I8+I10</f>
        <v>0</v>
      </c>
      <c r="J7" s="28">
        <f t="shared" ref="J7" si="17">J8+J10</f>
        <v>752281.02</v>
      </c>
      <c r="K7" s="28">
        <f t="shared" ref="K7" si="18">K8+K10</f>
        <v>-752281.02</v>
      </c>
      <c r="L7" s="28">
        <f t="shared" ref="L7" si="19">L8+L10</f>
        <v>0</v>
      </c>
      <c r="M7" s="28">
        <f t="shared" ref="M7" si="20">M8+M10</f>
        <v>1.3126506393422699</v>
      </c>
      <c r="N7" s="28">
        <f t="shared" ref="N7" si="21">N8+N10</f>
        <v>0</v>
      </c>
      <c r="O7" s="28">
        <f t="shared" ref="O7" si="22">O8+O10</f>
        <v>0</v>
      </c>
      <c r="P7" s="29">
        <f t="shared" ref="P7" si="23">P8+P10</f>
        <v>0</v>
      </c>
      <c r="Q7" s="30">
        <f t="shared" ref="Q7:Q70" si="24">IFERROR(G7/F7,"-")</f>
        <v>0.96680424772301121</v>
      </c>
      <c r="R7" s="30">
        <f t="shared" si="12"/>
        <v>0.95355201064739992</v>
      </c>
      <c r="S7" s="32"/>
    </row>
    <row r="8" spans="1:20" ht="110.25" hidden="1" outlineLevel="4" x14ac:dyDescent="0.25">
      <c r="A8" s="26" t="s">
        <v>145</v>
      </c>
      <c r="B8" s="27" t="s">
        <v>5</v>
      </c>
      <c r="C8" s="27" t="s">
        <v>6</v>
      </c>
      <c r="D8" s="27" t="s">
        <v>7</v>
      </c>
      <c r="E8" s="28">
        <f>E9</f>
        <v>746585</v>
      </c>
      <c r="F8" s="28">
        <f t="shared" ref="F8" si="25">F9</f>
        <v>741059</v>
      </c>
      <c r="G8" s="28">
        <f t="shared" ref="G8" si="26">G9</f>
        <v>740677.62</v>
      </c>
      <c r="H8" s="28">
        <f t="shared" ref="H8" si="27">H9</f>
        <v>0</v>
      </c>
      <c r="I8" s="28">
        <f t="shared" ref="I8" si="28">I9</f>
        <v>0</v>
      </c>
      <c r="J8" s="28">
        <f t="shared" ref="J8" si="29">J9</f>
        <v>740677.62</v>
      </c>
      <c r="K8" s="28">
        <f t="shared" ref="K8" si="30">K9</f>
        <v>-740677.62</v>
      </c>
      <c r="L8" s="28">
        <f t="shared" ref="L8" si="31">L9</f>
        <v>0</v>
      </c>
      <c r="M8" s="28">
        <f t="shared" ref="M8" si="32">M9</f>
        <v>0.99948535811588546</v>
      </c>
      <c r="N8" s="28">
        <f t="shared" ref="N8" si="33">N9</f>
        <v>0</v>
      </c>
      <c r="O8" s="28">
        <f t="shared" ref="O8" si="34">O9</f>
        <v>0</v>
      </c>
      <c r="P8" s="29">
        <f t="shared" ref="P8" si="35">P9</f>
        <v>0</v>
      </c>
      <c r="Q8" s="30">
        <f t="shared" si="24"/>
        <v>0.99948535811588546</v>
      </c>
      <c r="R8" s="30">
        <f t="shared" si="12"/>
        <v>0.99208746492361888</v>
      </c>
      <c r="S8" s="32"/>
    </row>
    <row r="9" spans="1:20" ht="47.25" hidden="1" outlineLevel="5" x14ac:dyDescent="0.25">
      <c r="A9" s="26" t="s">
        <v>264</v>
      </c>
      <c r="B9" s="27" t="s">
        <v>5</v>
      </c>
      <c r="C9" s="27" t="s">
        <v>6</v>
      </c>
      <c r="D9" s="27" t="s">
        <v>8</v>
      </c>
      <c r="E9" s="28">
        <v>746585</v>
      </c>
      <c r="F9" s="28">
        <v>741059</v>
      </c>
      <c r="G9" s="28">
        <v>740677.62</v>
      </c>
      <c r="H9" s="28">
        <v>0</v>
      </c>
      <c r="I9" s="28">
        <v>0</v>
      </c>
      <c r="J9" s="28">
        <v>740677.62</v>
      </c>
      <c r="K9" s="28">
        <v>-740677.62</v>
      </c>
      <c r="L9" s="28">
        <v>0</v>
      </c>
      <c r="M9" s="33">
        <v>0.99948535811588546</v>
      </c>
      <c r="N9" s="28">
        <v>0</v>
      </c>
      <c r="O9" s="33">
        <v>0</v>
      </c>
      <c r="P9" s="29">
        <v>0</v>
      </c>
      <c r="Q9" s="30">
        <f t="shared" si="24"/>
        <v>0.99948535811588546</v>
      </c>
      <c r="R9" s="30">
        <f t="shared" si="12"/>
        <v>0.99208746492361888</v>
      </c>
      <c r="S9" s="32"/>
    </row>
    <row r="10" spans="1:20" ht="30" hidden="1" customHeight="1" outlineLevel="4" x14ac:dyDescent="0.25">
      <c r="A10" s="26" t="s">
        <v>146</v>
      </c>
      <c r="B10" s="27" t="s">
        <v>5</v>
      </c>
      <c r="C10" s="27" t="s">
        <v>6</v>
      </c>
      <c r="D10" s="27" t="s">
        <v>9</v>
      </c>
      <c r="E10" s="28">
        <f>E11</f>
        <v>42340</v>
      </c>
      <c r="F10" s="28">
        <f t="shared" ref="F10" si="36">F11</f>
        <v>37052</v>
      </c>
      <c r="G10" s="28">
        <f t="shared" ref="G10" si="37">G11</f>
        <v>11603.4</v>
      </c>
      <c r="H10" s="28">
        <f t="shared" ref="H10" si="38">H11</f>
        <v>0</v>
      </c>
      <c r="I10" s="28">
        <f t="shared" ref="I10" si="39">I11</f>
        <v>0</v>
      </c>
      <c r="J10" s="28">
        <f t="shared" ref="J10" si="40">J11</f>
        <v>11603.4</v>
      </c>
      <c r="K10" s="28">
        <f t="shared" ref="K10" si="41">K11</f>
        <v>-11603.4</v>
      </c>
      <c r="L10" s="28">
        <f t="shared" ref="L10" si="42">L11</f>
        <v>0</v>
      </c>
      <c r="M10" s="28">
        <f t="shared" ref="M10" si="43">M11</f>
        <v>0.31316528122638454</v>
      </c>
      <c r="N10" s="28">
        <f t="shared" ref="N10" si="44">N11</f>
        <v>0</v>
      </c>
      <c r="O10" s="28">
        <f t="shared" ref="O10" si="45">O11</f>
        <v>0</v>
      </c>
      <c r="P10" s="29">
        <f t="shared" ref="P10" si="46">P11</f>
        <v>0</v>
      </c>
      <c r="Q10" s="30">
        <f t="shared" si="24"/>
        <v>0.31316528122638454</v>
      </c>
      <c r="R10" s="30">
        <f t="shared" si="12"/>
        <v>0.27405290505432217</v>
      </c>
      <c r="S10" s="32"/>
    </row>
    <row r="11" spans="1:20" ht="47.25" hidden="1" outlineLevel="5" x14ac:dyDescent="0.25">
      <c r="A11" s="26" t="s">
        <v>265</v>
      </c>
      <c r="B11" s="27" t="s">
        <v>5</v>
      </c>
      <c r="C11" s="27" t="s">
        <v>6</v>
      </c>
      <c r="D11" s="27" t="s">
        <v>10</v>
      </c>
      <c r="E11" s="28">
        <v>42340</v>
      </c>
      <c r="F11" s="28">
        <v>37052</v>
      </c>
      <c r="G11" s="28">
        <v>11603.4</v>
      </c>
      <c r="H11" s="28">
        <v>0</v>
      </c>
      <c r="I11" s="28">
        <v>0</v>
      </c>
      <c r="J11" s="28">
        <v>11603.4</v>
      </c>
      <c r="K11" s="28">
        <v>-11603.4</v>
      </c>
      <c r="L11" s="28">
        <v>0</v>
      </c>
      <c r="M11" s="33">
        <v>0.31316528122638454</v>
      </c>
      <c r="N11" s="28">
        <v>0</v>
      </c>
      <c r="O11" s="33">
        <v>0</v>
      </c>
      <c r="P11" s="29">
        <v>0</v>
      </c>
      <c r="Q11" s="30">
        <f t="shared" si="24"/>
        <v>0.31316528122638454</v>
      </c>
      <c r="R11" s="30">
        <f t="shared" si="12"/>
        <v>0.27405290505432217</v>
      </c>
      <c r="S11" s="32"/>
    </row>
    <row r="12" spans="1:20" s="6" customFormat="1" ht="97.5" customHeight="1" outlineLevel="2" collapsed="1" x14ac:dyDescent="0.2">
      <c r="A12" s="26" t="s">
        <v>224</v>
      </c>
      <c r="B12" s="27" t="s">
        <v>11</v>
      </c>
      <c r="C12" s="27" t="s">
        <v>2</v>
      </c>
      <c r="D12" s="27" t="s">
        <v>3</v>
      </c>
      <c r="E12" s="28">
        <f>E13+E16+E23</f>
        <v>14330699</v>
      </c>
      <c r="F12" s="28">
        <f>F13+F16+F23</f>
        <v>13968624.33</v>
      </c>
      <c r="G12" s="28">
        <f t="shared" ref="G12" si="47">G13+G16+G23</f>
        <v>13490048.129999999</v>
      </c>
      <c r="H12" s="28">
        <v>0</v>
      </c>
      <c r="I12" s="28">
        <v>0</v>
      </c>
      <c r="J12" s="28">
        <v>13490048.130000001</v>
      </c>
      <c r="K12" s="28">
        <v>-13490048.130000001</v>
      </c>
      <c r="L12" s="28">
        <v>0</v>
      </c>
      <c r="M12" s="33">
        <v>0.96573920318179252</v>
      </c>
      <c r="N12" s="28">
        <v>0</v>
      </c>
      <c r="O12" s="33">
        <v>0</v>
      </c>
      <c r="P12" s="29">
        <v>0</v>
      </c>
      <c r="Q12" s="30">
        <f t="shared" si="24"/>
        <v>0.9657392031817924</v>
      </c>
      <c r="R12" s="30">
        <f t="shared" si="12"/>
        <v>0.94133915798524548</v>
      </c>
      <c r="S12" s="31" t="s">
        <v>295</v>
      </c>
    </row>
    <row r="13" spans="1:20" ht="63" hidden="1" outlineLevel="3" x14ac:dyDescent="0.25">
      <c r="A13" s="26" t="s">
        <v>153</v>
      </c>
      <c r="B13" s="27" t="s">
        <v>11</v>
      </c>
      <c r="C13" s="27" t="s">
        <v>12</v>
      </c>
      <c r="D13" s="27" t="s">
        <v>3</v>
      </c>
      <c r="E13" s="28">
        <f>E14</f>
        <v>1492161</v>
      </c>
      <c r="F13" s="28">
        <f t="shared" ref="F13:G14" si="48">F14</f>
        <v>1482086</v>
      </c>
      <c r="G13" s="28">
        <f t="shared" si="48"/>
        <v>1482081.46</v>
      </c>
      <c r="H13" s="28">
        <v>0</v>
      </c>
      <c r="I13" s="28">
        <v>0</v>
      </c>
      <c r="J13" s="28">
        <v>1483664.52</v>
      </c>
      <c r="K13" s="28">
        <v>-1483664.52</v>
      </c>
      <c r="L13" s="28">
        <v>0</v>
      </c>
      <c r="M13" s="33">
        <v>1.0010650663996556</v>
      </c>
      <c r="N13" s="28">
        <v>0</v>
      </c>
      <c r="O13" s="33">
        <v>0</v>
      </c>
      <c r="P13" s="29">
        <v>0</v>
      </c>
      <c r="Q13" s="30">
        <f t="shared" si="24"/>
        <v>0.99999693674995915</v>
      </c>
      <c r="R13" s="30">
        <f t="shared" si="12"/>
        <v>0.99324500506312652</v>
      </c>
      <c r="S13" s="32"/>
    </row>
    <row r="14" spans="1:20" ht="110.25" hidden="1" outlineLevel="4" x14ac:dyDescent="0.25">
      <c r="A14" s="26" t="s">
        <v>145</v>
      </c>
      <c r="B14" s="27" t="s">
        <v>11</v>
      </c>
      <c r="C14" s="27" t="s">
        <v>12</v>
      </c>
      <c r="D14" s="27" t="s">
        <v>7</v>
      </c>
      <c r="E14" s="28">
        <f>E15</f>
        <v>1492161</v>
      </c>
      <c r="F14" s="28">
        <f t="shared" si="48"/>
        <v>1482086</v>
      </c>
      <c r="G14" s="28">
        <f t="shared" si="48"/>
        <v>1482081.46</v>
      </c>
      <c r="H14" s="28">
        <v>0</v>
      </c>
      <c r="I14" s="28">
        <v>0</v>
      </c>
      <c r="J14" s="28">
        <v>1483664.52</v>
      </c>
      <c r="K14" s="28">
        <v>-1483664.52</v>
      </c>
      <c r="L14" s="28">
        <v>0</v>
      </c>
      <c r="M14" s="33">
        <v>1.0010650663996556</v>
      </c>
      <c r="N14" s="28">
        <v>0</v>
      </c>
      <c r="O14" s="33">
        <v>0</v>
      </c>
      <c r="P14" s="29">
        <v>0</v>
      </c>
      <c r="Q14" s="30">
        <f t="shared" si="24"/>
        <v>0.99999693674995915</v>
      </c>
      <c r="R14" s="30">
        <f t="shared" si="12"/>
        <v>0.99324500506312652</v>
      </c>
      <c r="S14" s="32"/>
    </row>
    <row r="15" spans="1:20" ht="47.25" hidden="1" outlineLevel="5" x14ac:dyDescent="0.25">
      <c r="A15" s="26" t="s">
        <v>264</v>
      </c>
      <c r="B15" s="27" t="s">
        <v>11</v>
      </c>
      <c r="C15" s="27" t="s">
        <v>12</v>
      </c>
      <c r="D15" s="27" t="s">
        <v>8</v>
      </c>
      <c r="E15" s="28">
        <v>1492161</v>
      </c>
      <c r="F15" s="28">
        <v>1482086</v>
      </c>
      <c r="G15" s="28">
        <f>1483664.52-1583.06</f>
        <v>1482081.46</v>
      </c>
      <c r="H15" s="28">
        <v>0</v>
      </c>
      <c r="I15" s="28">
        <v>0</v>
      </c>
      <c r="J15" s="28">
        <v>1483664.52</v>
      </c>
      <c r="K15" s="28">
        <v>-1483664.52</v>
      </c>
      <c r="L15" s="28">
        <v>0</v>
      </c>
      <c r="M15" s="33">
        <v>1.0010650663996556</v>
      </c>
      <c r="N15" s="28">
        <v>0</v>
      </c>
      <c r="O15" s="33">
        <v>0</v>
      </c>
      <c r="P15" s="29">
        <v>0</v>
      </c>
      <c r="Q15" s="30">
        <f t="shared" si="24"/>
        <v>0.99999693674995915</v>
      </c>
      <c r="R15" s="30">
        <f t="shared" si="12"/>
        <v>0.99324500506312652</v>
      </c>
      <c r="S15" s="32"/>
    </row>
    <row r="16" spans="1:20" ht="47.25" hidden="1" outlineLevel="3" x14ac:dyDescent="0.25">
      <c r="A16" s="26" t="s">
        <v>152</v>
      </c>
      <c r="B16" s="27" t="s">
        <v>11</v>
      </c>
      <c r="C16" s="27" t="s">
        <v>13</v>
      </c>
      <c r="D16" s="27" t="s">
        <v>3</v>
      </c>
      <c r="E16" s="28">
        <f>E17+E19+E21</f>
        <v>12838538</v>
      </c>
      <c r="F16" s="28">
        <f t="shared" ref="F16:P16" si="49">F17+F19+F21</f>
        <v>12141001.33</v>
      </c>
      <c r="G16" s="28">
        <f t="shared" si="49"/>
        <v>11662429.67</v>
      </c>
      <c r="H16" s="28">
        <f t="shared" si="49"/>
        <v>0</v>
      </c>
      <c r="I16" s="28">
        <f t="shared" si="49"/>
        <v>0</v>
      </c>
      <c r="J16" s="28">
        <f t="shared" si="49"/>
        <v>11660846.609999999</v>
      </c>
      <c r="K16" s="28">
        <f t="shared" si="49"/>
        <v>-11660846.609999999</v>
      </c>
      <c r="L16" s="28">
        <f t="shared" si="49"/>
        <v>0</v>
      </c>
      <c r="M16" s="28">
        <f t="shared" si="49"/>
        <v>2.834880198950763</v>
      </c>
      <c r="N16" s="28">
        <f t="shared" si="49"/>
        <v>0</v>
      </c>
      <c r="O16" s="28">
        <f t="shared" si="49"/>
        <v>0</v>
      </c>
      <c r="P16" s="29">
        <f t="shared" si="49"/>
        <v>0</v>
      </c>
      <c r="Q16" s="30">
        <f t="shared" si="24"/>
        <v>0.96058219194676586</v>
      </c>
      <c r="R16" s="30">
        <f t="shared" si="12"/>
        <v>0.90839234732179008</v>
      </c>
      <c r="S16" s="32"/>
    </row>
    <row r="17" spans="1:19" ht="110.25" hidden="1" outlineLevel="4" x14ac:dyDescent="0.25">
      <c r="A17" s="26" t="s">
        <v>145</v>
      </c>
      <c r="B17" s="27" t="s">
        <v>11</v>
      </c>
      <c r="C17" s="27" t="s">
        <v>13</v>
      </c>
      <c r="D17" s="27" t="s">
        <v>7</v>
      </c>
      <c r="E17" s="28">
        <f>E18</f>
        <v>10154843</v>
      </c>
      <c r="F17" s="28">
        <f t="shared" ref="F17:P17" si="50">F18</f>
        <v>10039343</v>
      </c>
      <c r="G17" s="28">
        <f t="shared" si="50"/>
        <v>9849125.4100000001</v>
      </c>
      <c r="H17" s="28">
        <f t="shared" si="50"/>
        <v>0</v>
      </c>
      <c r="I17" s="28">
        <f t="shared" si="50"/>
        <v>0</v>
      </c>
      <c r="J17" s="28">
        <f t="shared" si="50"/>
        <v>9847542.3499999996</v>
      </c>
      <c r="K17" s="28">
        <f t="shared" si="50"/>
        <v>-9847542.3499999996</v>
      </c>
      <c r="L17" s="28">
        <f t="shared" si="50"/>
        <v>0</v>
      </c>
      <c r="M17" s="28">
        <f t="shared" si="50"/>
        <v>0.98089509941038966</v>
      </c>
      <c r="N17" s="28">
        <f t="shared" si="50"/>
        <v>0</v>
      </c>
      <c r="O17" s="28">
        <f t="shared" si="50"/>
        <v>0</v>
      </c>
      <c r="P17" s="29">
        <f t="shared" si="50"/>
        <v>0</v>
      </c>
      <c r="Q17" s="30">
        <f t="shared" si="24"/>
        <v>0.98105278502786486</v>
      </c>
      <c r="R17" s="30">
        <f t="shared" si="12"/>
        <v>0.96989440506367264</v>
      </c>
      <c r="S17" s="32"/>
    </row>
    <row r="18" spans="1:19" ht="47.25" hidden="1" outlineLevel="5" x14ac:dyDescent="0.25">
      <c r="A18" s="26" t="s">
        <v>264</v>
      </c>
      <c r="B18" s="27" t="s">
        <v>11</v>
      </c>
      <c r="C18" s="27" t="s">
        <v>13</v>
      </c>
      <c r="D18" s="27" t="s">
        <v>8</v>
      </c>
      <c r="E18" s="28">
        <v>10154843</v>
      </c>
      <c r="F18" s="28">
        <v>10039343</v>
      </c>
      <c r="G18" s="28">
        <f>9847542.35+1583.06</f>
        <v>9849125.4100000001</v>
      </c>
      <c r="H18" s="28">
        <v>0</v>
      </c>
      <c r="I18" s="28">
        <v>0</v>
      </c>
      <c r="J18" s="28">
        <v>9847542.3499999996</v>
      </c>
      <c r="K18" s="28">
        <v>-9847542.3499999996</v>
      </c>
      <c r="L18" s="28">
        <v>0</v>
      </c>
      <c r="M18" s="33">
        <v>0.98089509941038966</v>
      </c>
      <c r="N18" s="28">
        <v>0</v>
      </c>
      <c r="O18" s="33">
        <v>0</v>
      </c>
      <c r="P18" s="29">
        <v>0</v>
      </c>
      <c r="Q18" s="30">
        <f t="shared" si="24"/>
        <v>0.98105278502786486</v>
      </c>
      <c r="R18" s="30">
        <f t="shared" si="12"/>
        <v>0.96989440506367264</v>
      </c>
      <c r="S18" s="32"/>
    </row>
    <row r="19" spans="1:19" ht="28.5" hidden="1" customHeight="1" outlineLevel="4" x14ac:dyDescent="0.25">
      <c r="A19" s="26" t="s">
        <v>146</v>
      </c>
      <c r="B19" s="27" t="s">
        <v>11</v>
      </c>
      <c r="C19" s="27" t="s">
        <v>13</v>
      </c>
      <c r="D19" s="27" t="s">
        <v>9</v>
      </c>
      <c r="E19" s="28">
        <f>E20</f>
        <v>2554277</v>
      </c>
      <c r="F19" s="28">
        <f t="shared" ref="F19:G19" si="51">F20</f>
        <v>1974826.33</v>
      </c>
      <c r="G19" s="28">
        <f t="shared" si="51"/>
        <v>1686472.26</v>
      </c>
      <c r="H19" s="28">
        <v>0</v>
      </c>
      <c r="I19" s="28">
        <v>0</v>
      </c>
      <c r="J19" s="28">
        <v>1686472.26</v>
      </c>
      <c r="K19" s="28">
        <v>-1686472.26</v>
      </c>
      <c r="L19" s="28">
        <v>0</v>
      </c>
      <c r="M19" s="33">
        <v>0.85398509954037327</v>
      </c>
      <c r="N19" s="28">
        <v>0</v>
      </c>
      <c r="O19" s="33">
        <v>0</v>
      </c>
      <c r="P19" s="29">
        <v>0</v>
      </c>
      <c r="Q19" s="30">
        <f t="shared" si="24"/>
        <v>0.85398509954037327</v>
      </c>
      <c r="R19" s="30">
        <f t="shared" si="12"/>
        <v>0.66025425590098485</v>
      </c>
      <c r="S19" s="32"/>
    </row>
    <row r="20" spans="1:19" ht="47.25" hidden="1" outlineLevel="5" x14ac:dyDescent="0.25">
      <c r="A20" s="26" t="s">
        <v>265</v>
      </c>
      <c r="B20" s="27" t="s">
        <v>11</v>
      </c>
      <c r="C20" s="27" t="s">
        <v>13</v>
      </c>
      <c r="D20" s="27" t="s">
        <v>10</v>
      </c>
      <c r="E20" s="28">
        <v>2554277</v>
      </c>
      <c r="F20" s="28">
        <v>1974826.33</v>
      </c>
      <c r="G20" s="28">
        <v>1686472.26</v>
      </c>
      <c r="H20" s="28">
        <v>0</v>
      </c>
      <c r="I20" s="28">
        <v>0</v>
      </c>
      <c r="J20" s="28">
        <v>1686472.26</v>
      </c>
      <c r="K20" s="28">
        <v>-1686472.26</v>
      </c>
      <c r="L20" s="28">
        <v>0</v>
      </c>
      <c r="M20" s="33">
        <v>0.85398509954037327</v>
      </c>
      <c r="N20" s="28">
        <v>0</v>
      </c>
      <c r="O20" s="33">
        <v>0</v>
      </c>
      <c r="P20" s="29">
        <v>0</v>
      </c>
      <c r="Q20" s="30">
        <f t="shared" si="24"/>
        <v>0.85398509954037327</v>
      </c>
      <c r="R20" s="30">
        <f t="shared" si="12"/>
        <v>0.66025425590098485</v>
      </c>
      <c r="S20" s="32"/>
    </row>
    <row r="21" spans="1:19" ht="15.75" hidden="1" outlineLevel="4" x14ac:dyDescent="0.25">
      <c r="A21" s="26" t="s">
        <v>147</v>
      </c>
      <c r="B21" s="27" t="s">
        <v>11</v>
      </c>
      <c r="C21" s="27" t="s">
        <v>13</v>
      </c>
      <c r="D21" s="27" t="s">
        <v>14</v>
      </c>
      <c r="E21" s="28">
        <f>E22</f>
        <v>129418</v>
      </c>
      <c r="F21" s="28">
        <f t="shared" ref="F21:G21" si="52">F22</f>
        <v>126832</v>
      </c>
      <c r="G21" s="28">
        <f t="shared" si="52"/>
        <v>126832</v>
      </c>
      <c r="H21" s="28">
        <v>0</v>
      </c>
      <c r="I21" s="28">
        <v>0</v>
      </c>
      <c r="J21" s="28">
        <v>126832</v>
      </c>
      <c r="K21" s="28">
        <v>-126832</v>
      </c>
      <c r="L21" s="28">
        <v>0</v>
      </c>
      <c r="M21" s="33">
        <v>1</v>
      </c>
      <c r="N21" s="28">
        <v>0</v>
      </c>
      <c r="O21" s="33">
        <v>0</v>
      </c>
      <c r="P21" s="29">
        <v>0</v>
      </c>
      <c r="Q21" s="30">
        <f t="shared" si="24"/>
        <v>1</v>
      </c>
      <c r="R21" s="30">
        <f t="shared" si="12"/>
        <v>0.98001823548501754</v>
      </c>
      <c r="S21" s="32"/>
    </row>
    <row r="22" spans="1:19" ht="15" hidden="1" customHeight="1" outlineLevel="5" x14ac:dyDescent="0.25">
      <c r="A22" s="26" t="s">
        <v>266</v>
      </c>
      <c r="B22" s="27" t="s">
        <v>11</v>
      </c>
      <c r="C22" s="27" t="s">
        <v>13</v>
      </c>
      <c r="D22" s="27" t="s">
        <v>15</v>
      </c>
      <c r="E22" s="28">
        <v>129418</v>
      </c>
      <c r="F22" s="28">
        <v>126832</v>
      </c>
      <c r="G22" s="28">
        <v>126832</v>
      </c>
      <c r="H22" s="28">
        <v>0</v>
      </c>
      <c r="I22" s="28">
        <v>0</v>
      </c>
      <c r="J22" s="28">
        <v>126832</v>
      </c>
      <c r="K22" s="28">
        <v>-126832</v>
      </c>
      <c r="L22" s="28">
        <v>0</v>
      </c>
      <c r="M22" s="33">
        <v>1</v>
      </c>
      <c r="N22" s="28">
        <v>0</v>
      </c>
      <c r="O22" s="33">
        <v>0</v>
      </c>
      <c r="P22" s="29">
        <v>0</v>
      </c>
      <c r="Q22" s="30">
        <f t="shared" si="24"/>
        <v>1</v>
      </c>
      <c r="R22" s="30">
        <f t="shared" si="12"/>
        <v>0.98001823548501754</v>
      </c>
      <c r="S22" s="32"/>
    </row>
    <row r="23" spans="1:19" ht="47.25" hidden="1" outlineLevel="3" x14ac:dyDescent="0.25">
      <c r="A23" s="26" t="s">
        <v>154</v>
      </c>
      <c r="B23" s="27" t="s">
        <v>11</v>
      </c>
      <c r="C23" s="27" t="s">
        <v>16</v>
      </c>
      <c r="D23" s="27" t="s">
        <v>3</v>
      </c>
      <c r="E23" s="28">
        <f>E24</f>
        <v>0</v>
      </c>
      <c r="F23" s="28">
        <f t="shared" ref="F23:G24" si="53">F24</f>
        <v>345537</v>
      </c>
      <c r="G23" s="28">
        <f t="shared" si="53"/>
        <v>345537</v>
      </c>
      <c r="H23" s="28">
        <f t="shared" ref="H23:P24" si="54">H24</f>
        <v>0</v>
      </c>
      <c r="I23" s="28">
        <f t="shared" si="54"/>
        <v>0</v>
      </c>
      <c r="J23" s="28">
        <f t="shared" si="54"/>
        <v>345537</v>
      </c>
      <c r="K23" s="28">
        <f t="shared" si="54"/>
        <v>-345537</v>
      </c>
      <c r="L23" s="28">
        <f t="shared" si="54"/>
        <v>0</v>
      </c>
      <c r="M23" s="28">
        <f t="shared" si="54"/>
        <v>1</v>
      </c>
      <c r="N23" s="28">
        <f t="shared" si="54"/>
        <v>0</v>
      </c>
      <c r="O23" s="28">
        <f t="shared" si="54"/>
        <v>0</v>
      </c>
      <c r="P23" s="29">
        <f t="shared" si="54"/>
        <v>0</v>
      </c>
      <c r="Q23" s="30">
        <f t="shared" si="24"/>
        <v>1</v>
      </c>
      <c r="R23" s="30" t="str">
        <f t="shared" si="12"/>
        <v>-</v>
      </c>
      <c r="S23" s="32"/>
    </row>
    <row r="24" spans="1:19" ht="110.25" hidden="1" outlineLevel="4" x14ac:dyDescent="0.25">
      <c r="A24" s="26" t="s">
        <v>145</v>
      </c>
      <c r="B24" s="27" t="s">
        <v>11</v>
      </c>
      <c r="C24" s="27" t="s">
        <v>16</v>
      </c>
      <c r="D24" s="27" t="s">
        <v>7</v>
      </c>
      <c r="E24" s="28">
        <f>E25</f>
        <v>0</v>
      </c>
      <c r="F24" s="28">
        <f t="shared" si="53"/>
        <v>345537</v>
      </c>
      <c r="G24" s="28">
        <f t="shared" si="53"/>
        <v>345537</v>
      </c>
      <c r="H24" s="28">
        <f t="shared" si="54"/>
        <v>0</v>
      </c>
      <c r="I24" s="28">
        <f t="shared" si="54"/>
        <v>0</v>
      </c>
      <c r="J24" s="28">
        <f t="shared" si="54"/>
        <v>345537</v>
      </c>
      <c r="K24" s="28">
        <f t="shared" si="54"/>
        <v>-345537</v>
      </c>
      <c r="L24" s="28">
        <f t="shared" si="54"/>
        <v>0</v>
      </c>
      <c r="M24" s="28">
        <f t="shared" si="54"/>
        <v>1</v>
      </c>
      <c r="N24" s="28">
        <f t="shared" si="54"/>
        <v>0</v>
      </c>
      <c r="O24" s="28">
        <f t="shared" si="54"/>
        <v>0</v>
      </c>
      <c r="P24" s="29">
        <f t="shared" si="54"/>
        <v>0</v>
      </c>
      <c r="Q24" s="30">
        <f t="shared" si="24"/>
        <v>1</v>
      </c>
      <c r="R24" s="30" t="str">
        <f t="shared" si="12"/>
        <v>-</v>
      </c>
      <c r="S24" s="32"/>
    </row>
    <row r="25" spans="1:19" ht="47.25" hidden="1" outlineLevel="5" x14ac:dyDescent="0.25">
      <c r="A25" s="26" t="s">
        <v>264</v>
      </c>
      <c r="B25" s="27" t="s">
        <v>11</v>
      </c>
      <c r="C25" s="27" t="s">
        <v>16</v>
      </c>
      <c r="D25" s="27" t="s">
        <v>8</v>
      </c>
      <c r="E25" s="28">
        <v>0</v>
      </c>
      <c r="F25" s="28">
        <v>345537</v>
      </c>
      <c r="G25" s="28">
        <v>345537</v>
      </c>
      <c r="H25" s="28">
        <v>0</v>
      </c>
      <c r="I25" s="28">
        <v>0</v>
      </c>
      <c r="J25" s="28">
        <v>345537</v>
      </c>
      <c r="K25" s="28">
        <v>-345537</v>
      </c>
      <c r="L25" s="28">
        <v>0</v>
      </c>
      <c r="M25" s="33">
        <v>1</v>
      </c>
      <c r="N25" s="28">
        <v>0</v>
      </c>
      <c r="O25" s="33">
        <v>0</v>
      </c>
      <c r="P25" s="29">
        <v>0</v>
      </c>
      <c r="Q25" s="30">
        <f t="shared" si="24"/>
        <v>1</v>
      </c>
      <c r="R25" s="30" t="str">
        <f t="shared" si="12"/>
        <v>-</v>
      </c>
      <c r="S25" s="32"/>
    </row>
    <row r="26" spans="1:19" s="6" customFormat="1" ht="129.75" customHeight="1" outlineLevel="2" collapsed="1" x14ac:dyDescent="0.2">
      <c r="A26" s="26" t="s">
        <v>250</v>
      </c>
      <c r="B26" s="27" t="s">
        <v>130</v>
      </c>
      <c r="C26" s="27" t="s">
        <v>2</v>
      </c>
      <c r="D26" s="27" t="s">
        <v>3</v>
      </c>
      <c r="E26" s="28">
        <f>E27+E32+E35+E38</f>
        <v>5342503</v>
      </c>
      <c r="F26" s="28">
        <f t="shared" ref="F26:G26" si="55">F27+F32+F35+F38</f>
        <v>5722998.7800000003</v>
      </c>
      <c r="G26" s="28">
        <f t="shared" si="55"/>
        <v>5699579.6400000006</v>
      </c>
      <c r="H26" s="28">
        <v>0</v>
      </c>
      <c r="I26" s="28">
        <v>0</v>
      </c>
      <c r="J26" s="28">
        <v>4776436.7</v>
      </c>
      <c r="K26" s="28">
        <v>-4776436.7</v>
      </c>
      <c r="L26" s="28">
        <v>0</v>
      </c>
      <c r="M26" s="33">
        <v>0.99579010680415203</v>
      </c>
      <c r="N26" s="28">
        <v>0</v>
      </c>
      <c r="O26" s="33">
        <v>0</v>
      </c>
      <c r="P26" s="29">
        <v>0</v>
      </c>
      <c r="Q26" s="30">
        <f t="shared" si="24"/>
        <v>0.99590789009394132</v>
      </c>
      <c r="R26" s="30">
        <f t="shared" si="12"/>
        <v>1.0668369563854248</v>
      </c>
      <c r="S26" s="31" t="s">
        <v>296</v>
      </c>
    </row>
    <row r="27" spans="1:19" ht="47.25" hidden="1" outlineLevel="3" x14ac:dyDescent="0.25">
      <c r="A27" s="26" t="s">
        <v>152</v>
      </c>
      <c r="B27" s="27" t="s">
        <v>130</v>
      </c>
      <c r="C27" s="27" t="s">
        <v>131</v>
      </c>
      <c r="D27" s="27" t="s">
        <v>3</v>
      </c>
      <c r="E27" s="28">
        <f>E28+E30</f>
        <v>4339393</v>
      </c>
      <c r="F27" s="28">
        <f t="shared" ref="F27:G27" si="56">F28+F30</f>
        <v>4704740</v>
      </c>
      <c r="G27" s="28">
        <f t="shared" si="56"/>
        <v>4684546.7</v>
      </c>
      <c r="H27" s="28">
        <v>0</v>
      </c>
      <c r="I27" s="28">
        <v>0</v>
      </c>
      <c r="J27" s="28">
        <v>4684546.7</v>
      </c>
      <c r="K27" s="28">
        <v>-4684546.7</v>
      </c>
      <c r="L27" s="28">
        <v>0</v>
      </c>
      <c r="M27" s="33">
        <v>0.99570788183831627</v>
      </c>
      <c r="N27" s="28">
        <v>0</v>
      </c>
      <c r="O27" s="33">
        <v>0</v>
      </c>
      <c r="P27" s="29">
        <v>0</v>
      </c>
      <c r="Q27" s="30">
        <f t="shared" si="24"/>
        <v>0.99570788183831627</v>
      </c>
      <c r="R27" s="30">
        <f t="shared" si="12"/>
        <v>1.0795396268556454</v>
      </c>
      <c r="S27" s="32"/>
    </row>
    <row r="28" spans="1:19" ht="110.25" hidden="1" outlineLevel="4" x14ac:dyDescent="0.25">
      <c r="A28" s="26" t="s">
        <v>145</v>
      </c>
      <c r="B28" s="27" t="s">
        <v>130</v>
      </c>
      <c r="C28" s="27" t="s">
        <v>131</v>
      </c>
      <c r="D28" s="27" t="s">
        <v>7</v>
      </c>
      <c r="E28" s="28">
        <f>E29</f>
        <v>4054893</v>
      </c>
      <c r="F28" s="28">
        <f t="shared" ref="F28:G28" si="57">F29</f>
        <v>4068922</v>
      </c>
      <c r="G28" s="28">
        <f t="shared" si="57"/>
        <v>4055691.27</v>
      </c>
      <c r="H28" s="28">
        <v>0</v>
      </c>
      <c r="I28" s="28">
        <v>0</v>
      </c>
      <c r="J28" s="28">
        <v>4055691.27</v>
      </c>
      <c r="K28" s="28">
        <v>-4055691.27</v>
      </c>
      <c r="L28" s="28">
        <v>0</v>
      </c>
      <c r="M28" s="33">
        <v>0.99674834513908106</v>
      </c>
      <c r="N28" s="28">
        <v>0</v>
      </c>
      <c r="O28" s="33">
        <v>0</v>
      </c>
      <c r="P28" s="29">
        <v>0</v>
      </c>
      <c r="Q28" s="30">
        <f t="shared" si="24"/>
        <v>0.99674834513908106</v>
      </c>
      <c r="R28" s="30">
        <f t="shared" si="12"/>
        <v>1.0001968658605789</v>
      </c>
      <c r="S28" s="32"/>
    </row>
    <row r="29" spans="1:19" ht="47.25" hidden="1" outlineLevel="5" x14ac:dyDescent="0.25">
      <c r="A29" s="26" t="s">
        <v>264</v>
      </c>
      <c r="B29" s="27" t="s">
        <v>130</v>
      </c>
      <c r="C29" s="27" t="s">
        <v>131</v>
      </c>
      <c r="D29" s="27" t="s">
        <v>8</v>
      </c>
      <c r="E29" s="28">
        <v>4054893</v>
      </c>
      <c r="F29" s="28">
        <v>4068922</v>
      </c>
      <c r="G29" s="28">
        <v>4055691.27</v>
      </c>
      <c r="H29" s="28">
        <v>0</v>
      </c>
      <c r="I29" s="28">
        <v>0</v>
      </c>
      <c r="J29" s="28">
        <v>4055691.27</v>
      </c>
      <c r="K29" s="28">
        <v>-4055691.27</v>
      </c>
      <c r="L29" s="28">
        <v>0</v>
      </c>
      <c r="M29" s="33">
        <v>0.99674834513908106</v>
      </c>
      <c r="N29" s="28">
        <v>0</v>
      </c>
      <c r="O29" s="33">
        <v>0</v>
      </c>
      <c r="P29" s="29">
        <v>0</v>
      </c>
      <c r="Q29" s="30">
        <f t="shared" si="24"/>
        <v>0.99674834513908106</v>
      </c>
      <c r="R29" s="30">
        <f t="shared" si="12"/>
        <v>1.0001968658605789</v>
      </c>
      <c r="S29" s="32"/>
    </row>
    <row r="30" spans="1:19" ht="26.25" hidden="1" customHeight="1" outlineLevel="4" x14ac:dyDescent="0.25">
      <c r="A30" s="26" t="s">
        <v>146</v>
      </c>
      <c r="B30" s="27" t="s">
        <v>130</v>
      </c>
      <c r="C30" s="27" t="s">
        <v>131</v>
      </c>
      <c r="D30" s="27" t="s">
        <v>9</v>
      </c>
      <c r="E30" s="28">
        <f>E31</f>
        <v>284500</v>
      </c>
      <c r="F30" s="28">
        <f t="shared" ref="F30:G30" si="58">F31</f>
        <v>635818</v>
      </c>
      <c r="G30" s="28">
        <f t="shared" si="58"/>
        <v>628855.43000000005</v>
      </c>
      <c r="H30" s="28">
        <v>0</v>
      </c>
      <c r="I30" s="28">
        <v>0</v>
      </c>
      <c r="J30" s="28">
        <v>628855.43000000005</v>
      </c>
      <c r="K30" s="28">
        <v>-628855.43000000005</v>
      </c>
      <c r="L30" s="28">
        <v>0</v>
      </c>
      <c r="M30" s="33">
        <v>0.98904942923918482</v>
      </c>
      <c r="N30" s="28">
        <v>0</v>
      </c>
      <c r="O30" s="33">
        <v>0</v>
      </c>
      <c r="P30" s="29">
        <v>0</v>
      </c>
      <c r="Q30" s="30">
        <f t="shared" si="24"/>
        <v>0.98904942923918493</v>
      </c>
      <c r="R30" s="30">
        <f t="shared" si="12"/>
        <v>2.2103881546572937</v>
      </c>
      <c r="S30" s="32"/>
    </row>
    <row r="31" spans="1:19" ht="47.25" hidden="1" outlineLevel="5" x14ac:dyDescent="0.25">
      <c r="A31" s="26" t="s">
        <v>265</v>
      </c>
      <c r="B31" s="27" t="s">
        <v>130</v>
      </c>
      <c r="C31" s="27" t="s">
        <v>131</v>
      </c>
      <c r="D31" s="27" t="s">
        <v>10</v>
      </c>
      <c r="E31" s="28">
        <v>284500</v>
      </c>
      <c r="F31" s="28">
        <v>635818</v>
      </c>
      <c r="G31" s="28">
        <v>628855.43000000005</v>
      </c>
      <c r="H31" s="28">
        <v>0</v>
      </c>
      <c r="I31" s="28">
        <v>0</v>
      </c>
      <c r="J31" s="28">
        <v>628855.43000000005</v>
      </c>
      <c r="K31" s="28">
        <v>-628855.43000000005</v>
      </c>
      <c r="L31" s="28">
        <v>0</v>
      </c>
      <c r="M31" s="33">
        <v>0.98904942923918482</v>
      </c>
      <c r="N31" s="28">
        <v>0</v>
      </c>
      <c r="O31" s="33">
        <v>0</v>
      </c>
      <c r="P31" s="29">
        <v>0</v>
      </c>
      <c r="Q31" s="30">
        <f t="shared" si="24"/>
        <v>0.98904942923918493</v>
      </c>
      <c r="R31" s="30">
        <f t="shared" si="12"/>
        <v>2.2103881546572937</v>
      </c>
      <c r="S31" s="32"/>
    </row>
    <row r="32" spans="1:19" ht="47.25" hidden="1" outlineLevel="3" x14ac:dyDescent="0.25">
      <c r="A32" s="26" t="s">
        <v>154</v>
      </c>
      <c r="B32" s="27" t="s">
        <v>130</v>
      </c>
      <c r="C32" s="27" t="s">
        <v>16</v>
      </c>
      <c r="D32" s="27" t="s">
        <v>3</v>
      </c>
      <c r="E32" s="28">
        <f>E33</f>
        <v>0</v>
      </c>
      <c r="F32" s="28">
        <f t="shared" ref="F32:G32" si="59">F33</f>
        <v>91890</v>
      </c>
      <c r="G32" s="28">
        <f t="shared" si="59"/>
        <v>91890</v>
      </c>
      <c r="H32" s="28">
        <v>0</v>
      </c>
      <c r="I32" s="28">
        <v>0</v>
      </c>
      <c r="J32" s="28">
        <v>91890</v>
      </c>
      <c r="K32" s="28">
        <v>-91890</v>
      </c>
      <c r="L32" s="28">
        <v>0</v>
      </c>
      <c r="M32" s="33">
        <v>1</v>
      </c>
      <c r="N32" s="28">
        <v>0</v>
      </c>
      <c r="O32" s="33">
        <v>0</v>
      </c>
      <c r="P32" s="29">
        <v>0</v>
      </c>
      <c r="Q32" s="30">
        <f t="shared" si="24"/>
        <v>1</v>
      </c>
      <c r="R32" s="30" t="str">
        <f t="shared" si="12"/>
        <v>-</v>
      </c>
      <c r="S32" s="32"/>
    </row>
    <row r="33" spans="1:19" ht="110.25" hidden="1" outlineLevel="4" x14ac:dyDescent="0.25">
      <c r="A33" s="26" t="s">
        <v>145</v>
      </c>
      <c r="B33" s="27" t="s">
        <v>130</v>
      </c>
      <c r="C33" s="27" t="s">
        <v>16</v>
      </c>
      <c r="D33" s="27" t="s">
        <v>7</v>
      </c>
      <c r="E33" s="28">
        <f>E34</f>
        <v>0</v>
      </c>
      <c r="F33" s="28">
        <f t="shared" ref="F33:G33" si="60">F34</f>
        <v>91890</v>
      </c>
      <c r="G33" s="28">
        <f t="shared" si="60"/>
        <v>91890</v>
      </c>
      <c r="H33" s="28">
        <v>0</v>
      </c>
      <c r="I33" s="28">
        <v>0</v>
      </c>
      <c r="J33" s="28">
        <v>91890</v>
      </c>
      <c r="K33" s="28">
        <v>-91890</v>
      </c>
      <c r="L33" s="28">
        <v>0</v>
      </c>
      <c r="M33" s="33">
        <v>1</v>
      </c>
      <c r="N33" s="28">
        <v>0</v>
      </c>
      <c r="O33" s="33">
        <v>0</v>
      </c>
      <c r="P33" s="29">
        <v>0</v>
      </c>
      <c r="Q33" s="30">
        <f t="shared" si="24"/>
        <v>1</v>
      </c>
      <c r="R33" s="30" t="str">
        <f t="shared" si="12"/>
        <v>-</v>
      </c>
      <c r="S33" s="32"/>
    </row>
    <row r="34" spans="1:19" ht="47.25" hidden="1" outlineLevel="5" x14ac:dyDescent="0.25">
      <c r="A34" s="26" t="s">
        <v>264</v>
      </c>
      <c r="B34" s="27" t="s">
        <v>130</v>
      </c>
      <c r="C34" s="27" t="s">
        <v>16</v>
      </c>
      <c r="D34" s="27" t="s">
        <v>8</v>
      </c>
      <c r="E34" s="28">
        <v>0</v>
      </c>
      <c r="F34" s="28">
        <v>91890</v>
      </c>
      <c r="G34" s="28">
        <v>91890</v>
      </c>
      <c r="H34" s="28">
        <v>0</v>
      </c>
      <c r="I34" s="28">
        <v>0</v>
      </c>
      <c r="J34" s="28">
        <v>91890</v>
      </c>
      <c r="K34" s="28">
        <v>-91890</v>
      </c>
      <c r="L34" s="28">
        <v>0</v>
      </c>
      <c r="M34" s="33">
        <v>1</v>
      </c>
      <c r="N34" s="28">
        <v>0</v>
      </c>
      <c r="O34" s="33">
        <v>0</v>
      </c>
      <c r="P34" s="29">
        <v>0</v>
      </c>
      <c r="Q34" s="30">
        <f t="shared" si="24"/>
        <v>1</v>
      </c>
      <c r="R34" s="30" t="str">
        <f t="shared" si="12"/>
        <v>-</v>
      </c>
      <c r="S34" s="32"/>
    </row>
    <row r="35" spans="1:19" ht="47.25" hidden="1" outlineLevel="3" x14ac:dyDescent="0.25">
      <c r="A35" s="26" t="s">
        <v>152</v>
      </c>
      <c r="B35" s="27" t="s">
        <v>130</v>
      </c>
      <c r="C35" s="27" t="s">
        <v>6</v>
      </c>
      <c r="D35" s="27" t="s">
        <v>3</v>
      </c>
      <c r="E35" s="28">
        <f>E36</f>
        <v>9390</v>
      </c>
      <c r="F35" s="28">
        <f t="shared" ref="F35:G36" si="61">F36</f>
        <v>5000</v>
      </c>
      <c r="G35" s="28">
        <f t="shared" si="61"/>
        <v>1800</v>
      </c>
      <c r="H35" s="28">
        <v>0</v>
      </c>
      <c r="I35" s="28">
        <v>0</v>
      </c>
      <c r="J35" s="28">
        <v>1800</v>
      </c>
      <c r="K35" s="28">
        <v>-1800</v>
      </c>
      <c r="L35" s="28">
        <v>0</v>
      </c>
      <c r="M35" s="33">
        <v>0.36</v>
      </c>
      <c r="N35" s="28">
        <v>0</v>
      </c>
      <c r="O35" s="33">
        <v>0</v>
      </c>
      <c r="P35" s="29">
        <v>0</v>
      </c>
      <c r="Q35" s="30">
        <f t="shared" si="24"/>
        <v>0.36</v>
      </c>
      <c r="R35" s="30">
        <f t="shared" si="12"/>
        <v>0.19169329073482427</v>
      </c>
      <c r="S35" s="32"/>
    </row>
    <row r="36" spans="1:19" ht="27" hidden="1" customHeight="1" outlineLevel="4" x14ac:dyDescent="0.25">
      <c r="A36" s="26" t="s">
        <v>146</v>
      </c>
      <c r="B36" s="27" t="s">
        <v>130</v>
      </c>
      <c r="C36" s="27" t="s">
        <v>6</v>
      </c>
      <c r="D36" s="27" t="s">
        <v>9</v>
      </c>
      <c r="E36" s="28">
        <f>E37</f>
        <v>9390</v>
      </c>
      <c r="F36" s="28">
        <f t="shared" si="61"/>
        <v>5000</v>
      </c>
      <c r="G36" s="28">
        <f t="shared" si="61"/>
        <v>1800</v>
      </c>
      <c r="H36" s="28">
        <v>0</v>
      </c>
      <c r="I36" s="28">
        <v>0</v>
      </c>
      <c r="J36" s="28">
        <v>1800</v>
      </c>
      <c r="K36" s="28">
        <v>-1800</v>
      </c>
      <c r="L36" s="28">
        <v>0</v>
      </c>
      <c r="M36" s="33">
        <v>0.36</v>
      </c>
      <c r="N36" s="28">
        <v>0</v>
      </c>
      <c r="O36" s="33">
        <v>0</v>
      </c>
      <c r="P36" s="29">
        <v>0</v>
      </c>
      <c r="Q36" s="30">
        <f t="shared" si="24"/>
        <v>0.36</v>
      </c>
      <c r="R36" s="30">
        <f t="shared" si="12"/>
        <v>0.19169329073482427</v>
      </c>
      <c r="S36" s="32"/>
    </row>
    <row r="37" spans="1:19" ht="47.25" hidden="1" outlineLevel="5" x14ac:dyDescent="0.25">
      <c r="A37" s="26" t="s">
        <v>265</v>
      </c>
      <c r="B37" s="27" t="s">
        <v>130</v>
      </c>
      <c r="C37" s="27" t="s">
        <v>6</v>
      </c>
      <c r="D37" s="27" t="s">
        <v>10</v>
      </c>
      <c r="E37" s="28">
        <v>9390</v>
      </c>
      <c r="F37" s="28">
        <v>5000</v>
      </c>
      <c r="G37" s="28">
        <v>1800</v>
      </c>
      <c r="H37" s="28">
        <v>0</v>
      </c>
      <c r="I37" s="28">
        <v>0</v>
      </c>
      <c r="J37" s="28">
        <v>1800</v>
      </c>
      <c r="K37" s="28">
        <v>-1800</v>
      </c>
      <c r="L37" s="28">
        <v>0</v>
      </c>
      <c r="M37" s="33">
        <v>0.36</v>
      </c>
      <c r="N37" s="28">
        <v>0</v>
      </c>
      <c r="O37" s="33">
        <v>0</v>
      </c>
      <c r="P37" s="29">
        <v>0</v>
      </c>
      <c r="Q37" s="30">
        <f t="shared" si="24"/>
        <v>0.36</v>
      </c>
      <c r="R37" s="30">
        <f t="shared" si="12"/>
        <v>0.19169329073482427</v>
      </c>
      <c r="S37" s="32"/>
    </row>
    <row r="38" spans="1:19" ht="63" hidden="1" outlineLevel="3" x14ac:dyDescent="0.25">
      <c r="A38" s="26" t="s">
        <v>222</v>
      </c>
      <c r="B38" s="27" t="s">
        <v>130</v>
      </c>
      <c r="C38" s="27" t="s">
        <v>143</v>
      </c>
      <c r="D38" s="27" t="s">
        <v>3</v>
      </c>
      <c r="E38" s="28">
        <f>E39</f>
        <v>993720</v>
      </c>
      <c r="F38" s="28">
        <f>F39</f>
        <v>921368.78</v>
      </c>
      <c r="G38" s="28">
        <f t="shared" ref="G38" si="62">G39</f>
        <v>921342.94</v>
      </c>
      <c r="H38" s="28">
        <v>0</v>
      </c>
      <c r="I38" s="28">
        <v>0</v>
      </c>
      <c r="J38" s="28">
        <v>921342.94</v>
      </c>
      <c r="K38" s="28">
        <v>-921342.94</v>
      </c>
      <c r="L38" s="28">
        <v>0</v>
      </c>
      <c r="M38" s="33">
        <v>0.99997195476929446</v>
      </c>
      <c r="N38" s="28">
        <v>0</v>
      </c>
      <c r="O38" s="33">
        <v>0</v>
      </c>
      <c r="P38" s="29">
        <v>0</v>
      </c>
      <c r="Q38" s="30">
        <f t="shared" si="24"/>
        <v>0.99997195476929435</v>
      </c>
      <c r="R38" s="30">
        <f t="shared" si="12"/>
        <v>0.92716553958861647</v>
      </c>
      <c r="S38" s="32"/>
    </row>
    <row r="39" spans="1:19" ht="110.25" hidden="1" outlineLevel="4" x14ac:dyDescent="0.25">
      <c r="A39" s="26" t="s">
        <v>145</v>
      </c>
      <c r="B39" s="27" t="s">
        <v>130</v>
      </c>
      <c r="C39" s="27" t="s">
        <v>143</v>
      </c>
      <c r="D39" s="27" t="s">
        <v>7</v>
      </c>
      <c r="E39" s="28">
        <f>E40</f>
        <v>993720</v>
      </c>
      <c r="F39" s="28">
        <f>F40</f>
        <v>921368.78</v>
      </c>
      <c r="G39" s="28">
        <f>G40</f>
        <v>921342.94</v>
      </c>
      <c r="H39" s="28">
        <v>0</v>
      </c>
      <c r="I39" s="28">
        <v>0</v>
      </c>
      <c r="J39" s="28">
        <v>921342.94</v>
      </c>
      <c r="K39" s="28">
        <v>-921342.94</v>
      </c>
      <c r="L39" s="28">
        <v>0</v>
      </c>
      <c r="M39" s="33">
        <v>0.99997195476929446</v>
      </c>
      <c r="N39" s="28">
        <v>0</v>
      </c>
      <c r="O39" s="33">
        <v>0</v>
      </c>
      <c r="P39" s="29">
        <v>0</v>
      </c>
      <c r="Q39" s="30">
        <f t="shared" si="24"/>
        <v>0.99997195476929435</v>
      </c>
      <c r="R39" s="30">
        <f t="shared" si="12"/>
        <v>0.92716553958861647</v>
      </c>
      <c r="S39" s="32"/>
    </row>
    <row r="40" spans="1:19" ht="47.25" hidden="1" outlineLevel="5" x14ac:dyDescent="0.25">
      <c r="A40" s="26" t="s">
        <v>264</v>
      </c>
      <c r="B40" s="27" t="s">
        <v>130</v>
      </c>
      <c r="C40" s="27" t="s">
        <v>143</v>
      </c>
      <c r="D40" s="27" t="s">
        <v>8</v>
      </c>
      <c r="E40" s="28">
        <v>993720</v>
      </c>
      <c r="F40" s="28">
        <v>921368.78</v>
      </c>
      <c r="G40" s="28">
        <v>921342.94</v>
      </c>
      <c r="H40" s="28">
        <v>0</v>
      </c>
      <c r="I40" s="28">
        <v>0</v>
      </c>
      <c r="J40" s="28">
        <v>921342.94</v>
      </c>
      <c r="K40" s="28">
        <v>-921342.94</v>
      </c>
      <c r="L40" s="28">
        <v>0</v>
      </c>
      <c r="M40" s="33">
        <v>0.99997195476929446</v>
      </c>
      <c r="N40" s="28">
        <v>0</v>
      </c>
      <c r="O40" s="33">
        <v>0</v>
      </c>
      <c r="P40" s="29">
        <v>0</v>
      </c>
      <c r="Q40" s="30">
        <f t="shared" si="24"/>
        <v>0.99997195476929435</v>
      </c>
      <c r="R40" s="30">
        <f t="shared" si="12"/>
        <v>0.92716553958861647</v>
      </c>
      <c r="S40" s="32"/>
    </row>
    <row r="41" spans="1:19" s="6" customFormat="1" ht="64.5" customHeight="1" outlineLevel="2" collapsed="1" x14ac:dyDescent="0.2">
      <c r="A41" s="26" t="s">
        <v>225</v>
      </c>
      <c r="B41" s="27" t="s">
        <v>17</v>
      </c>
      <c r="C41" s="27" t="s">
        <v>2</v>
      </c>
      <c r="D41" s="27" t="s">
        <v>3</v>
      </c>
      <c r="E41" s="28">
        <f>E42</f>
        <v>0</v>
      </c>
      <c r="F41" s="28">
        <f t="shared" ref="F41:G43" si="63">F42</f>
        <v>100000</v>
      </c>
      <c r="G41" s="28">
        <f t="shared" si="63"/>
        <v>100000</v>
      </c>
      <c r="H41" s="28">
        <v>0</v>
      </c>
      <c r="I41" s="28">
        <v>0</v>
      </c>
      <c r="J41" s="28">
        <v>100000</v>
      </c>
      <c r="K41" s="28">
        <v>-100000</v>
      </c>
      <c r="L41" s="28">
        <v>0</v>
      </c>
      <c r="M41" s="33">
        <v>1</v>
      </c>
      <c r="N41" s="28">
        <v>0</v>
      </c>
      <c r="O41" s="33">
        <v>0</v>
      </c>
      <c r="P41" s="29">
        <v>0</v>
      </c>
      <c r="Q41" s="30">
        <f t="shared" si="24"/>
        <v>1</v>
      </c>
      <c r="R41" s="30" t="str">
        <f t="shared" si="12"/>
        <v>-</v>
      </c>
      <c r="S41" s="31" t="s">
        <v>294</v>
      </c>
    </row>
    <row r="42" spans="1:19" ht="31.5" hidden="1" outlineLevel="3" x14ac:dyDescent="0.25">
      <c r="A42" s="26" t="s">
        <v>155</v>
      </c>
      <c r="B42" s="27" t="s">
        <v>17</v>
      </c>
      <c r="C42" s="27" t="s">
        <v>18</v>
      </c>
      <c r="D42" s="27" t="s">
        <v>3</v>
      </c>
      <c r="E42" s="28">
        <f>E43</f>
        <v>0</v>
      </c>
      <c r="F42" s="28">
        <f t="shared" si="63"/>
        <v>100000</v>
      </c>
      <c r="G42" s="28">
        <f t="shared" si="63"/>
        <v>100000</v>
      </c>
      <c r="H42" s="28">
        <v>0</v>
      </c>
      <c r="I42" s="28">
        <v>0</v>
      </c>
      <c r="J42" s="28">
        <v>100000</v>
      </c>
      <c r="K42" s="28">
        <v>-100000</v>
      </c>
      <c r="L42" s="28">
        <v>0</v>
      </c>
      <c r="M42" s="33">
        <v>1</v>
      </c>
      <c r="N42" s="28">
        <v>0</v>
      </c>
      <c r="O42" s="33">
        <v>0</v>
      </c>
      <c r="P42" s="29">
        <v>0</v>
      </c>
      <c r="Q42" s="30">
        <f t="shared" si="24"/>
        <v>1</v>
      </c>
      <c r="R42" s="30" t="str">
        <f t="shared" si="12"/>
        <v>-</v>
      </c>
      <c r="S42" s="32"/>
    </row>
    <row r="43" spans="1:19" ht="15.75" hidden="1" outlineLevel="4" x14ac:dyDescent="0.25">
      <c r="A43" s="26" t="s">
        <v>147</v>
      </c>
      <c r="B43" s="27" t="s">
        <v>17</v>
      </c>
      <c r="C43" s="27" t="s">
        <v>18</v>
      </c>
      <c r="D43" s="27" t="s">
        <v>14</v>
      </c>
      <c r="E43" s="28">
        <f>E44</f>
        <v>0</v>
      </c>
      <c r="F43" s="28">
        <f t="shared" si="63"/>
        <v>100000</v>
      </c>
      <c r="G43" s="28">
        <f t="shared" si="63"/>
        <v>100000</v>
      </c>
      <c r="H43" s="28">
        <v>0</v>
      </c>
      <c r="I43" s="28">
        <v>0</v>
      </c>
      <c r="J43" s="28">
        <v>100000</v>
      </c>
      <c r="K43" s="28">
        <v>-100000</v>
      </c>
      <c r="L43" s="28">
        <v>0</v>
      </c>
      <c r="M43" s="33">
        <v>1</v>
      </c>
      <c r="N43" s="28">
        <v>0</v>
      </c>
      <c r="O43" s="33">
        <v>0</v>
      </c>
      <c r="P43" s="29">
        <v>0</v>
      </c>
      <c r="Q43" s="30">
        <f t="shared" si="24"/>
        <v>1</v>
      </c>
      <c r="R43" s="30" t="str">
        <f t="shared" si="12"/>
        <v>-</v>
      </c>
      <c r="S43" s="32"/>
    </row>
    <row r="44" spans="1:19" ht="15.75" hidden="1" outlineLevel="5" x14ac:dyDescent="0.25">
      <c r="A44" s="26" t="s">
        <v>267</v>
      </c>
      <c r="B44" s="27" t="s">
        <v>17</v>
      </c>
      <c r="C44" s="27" t="s">
        <v>18</v>
      </c>
      <c r="D44" s="27" t="s">
        <v>19</v>
      </c>
      <c r="E44" s="28">
        <v>0</v>
      </c>
      <c r="F44" s="28">
        <v>100000</v>
      </c>
      <c r="G44" s="28">
        <v>100000</v>
      </c>
      <c r="H44" s="28">
        <v>0</v>
      </c>
      <c r="I44" s="28">
        <v>0</v>
      </c>
      <c r="J44" s="28">
        <v>100000</v>
      </c>
      <c r="K44" s="28">
        <v>-100000</v>
      </c>
      <c r="L44" s="28">
        <v>0</v>
      </c>
      <c r="M44" s="33">
        <v>1</v>
      </c>
      <c r="N44" s="28">
        <v>0</v>
      </c>
      <c r="O44" s="33">
        <v>0</v>
      </c>
      <c r="P44" s="29">
        <v>0</v>
      </c>
      <c r="Q44" s="30">
        <f t="shared" si="24"/>
        <v>1</v>
      </c>
      <c r="R44" s="30" t="str">
        <f t="shared" si="12"/>
        <v>-</v>
      </c>
      <c r="S44" s="32"/>
    </row>
    <row r="45" spans="1:19" s="6" customFormat="1" ht="207" customHeight="1" outlineLevel="2" collapsed="1" x14ac:dyDescent="0.2">
      <c r="A45" s="26" t="s">
        <v>251</v>
      </c>
      <c r="B45" s="27" t="s">
        <v>132</v>
      </c>
      <c r="C45" s="27" t="s">
        <v>2</v>
      </c>
      <c r="D45" s="27" t="s">
        <v>3</v>
      </c>
      <c r="E45" s="28">
        <f>E46</f>
        <v>200000</v>
      </c>
      <c r="F45" s="28">
        <f>F46</f>
        <v>7500</v>
      </c>
      <c r="G45" s="28">
        <f t="shared" ref="F45:G47" si="64">G46</f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3">
        <v>0</v>
      </c>
      <c r="N45" s="28">
        <v>0</v>
      </c>
      <c r="O45" s="33">
        <v>0</v>
      </c>
      <c r="P45" s="29">
        <v>0</v>
      </c>
      <c r="Q45" s="30">
        <f t="shared" si="24"/>
        <v>0</v>
      </c>
      <c r="R45" s="30">
        <f t="shared" si="12"/>
        <v>0</v>
      </c>
      <c r="S45" s="31" t="s">
        <v>290</v>
      </c>
    </row>
    <row r="46" spans="1:19" ht="31.5" hidden="1" outlineLevel="3" x14ac:dyDescent="0.25">
      <c r="A46" s="26" t="s">
        <v>168</v>
      </c>
      <c r="B46" s="27" t="s">
        <v>132</v>
      </c>
      <c r="C46" s="27" t="s">
        <v>45</v>
      </c>
      <c r="D46" s="27" t="s">
        <v>3</v>
      </c>
      <c r="E46" s="28">
        <f>E47</f>
        <v>200000</v>
      </c>
      <c r="F46" s="28">
        <f t="shared" si="64"/>
        <v>7500</v>
      </c>
      <c r="G46" s="28">
        <f t="shared" si="64"/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33">
        <v>0</v>
      </c>
      <c r="N46" s="28">
        <v>0</v>
      </c>
      <c r="O46" s="33">
        <v>0</v>
      </c>
      <c r="P46" s="29">
        <v>0</v>
      </c>
      <c r="Q46" s="30">
        <f t="shared" si="24"/>
        <v>0</v>
      </c>
      <c r="R46" s="30">
        <f t="shared" si="12"/>
        <v>0</v>
      </c>
      <c r="S46" s="32"/>
    </row>
    <row r="47" spans="1:19" ht="15.75" hidden="1" outlineLevel="4" x14ac:dyDescent="0.25">
      <c r="A47" s="26" t="s">
        <v>147</v>
      </c>
      <c r="B47" s="27" t="s">
        <v>132</v>
      </c>
      <c r="C47" s="27" t="s">
        <v>45</v>
      </c>
      <c r="D47" s="27" t="s">
        <v>14</v>
      </c>
      <c r="E47" s="28">
        <f>E48</f>
        <v>200000</v>
      </c>
      <c r="F47" s="28">
        <f t="shared" si="64"/>
        <v>7500</v>
      </c>
      <c r="G47" s="28">
        <f t="shared" si="64"/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3">
        <v>0</v>
      </c>
      <c r="N47" s="28">
        <v>0</v>
      </c>
      <c r="O47" s="33">
        <v>0</v>
      </c>
      <c r="P47" s="29">
        <v>0</v>
      </c>
      <c r="Q47" s="30">
        <f t="shared" si="24"/>
        <v>0</v>
      </c>
      <c r="R47" s="30">
        <f t="shared" si="12"/>
        <v>0</v>
      </c>
      <c r="S47" s="32"/>
    </row>
    <row r="48" spans="1:19" ht="15.75" hidden="1" outlineLevel="5" x14ac:dyDescent="0.25">
      <c r="A48" s="26" t="s">
        <v>277</v>
      </c>
      <c r="B48" s="27" t="s">
        <v>132</v>
      </c>
      <c r="C48" s="27" t="s">
        <v>45</v>
      </c>
      <c r="D48" s="27" t="s">
        <v>133</v>
      </c>
      <c r="E48" s="28">
        <v>200000</v>
      </c>
      <c r="F48" s="28">
        <v>7500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3">
        <v>0</v>
      </c>
      <c r="N48" s="28">
        <v>0</v>
      </c>
      <c r="O48" s="33">
        <v>0</v>
      </c>
      <c r="P48" s="29">
        <v>0</v>
      </c>
      <c r="Q48" s="30">
        <f t="shared" si="24"/>
        <v>0</v>
      </c>
      <c r="R48" s="30">
        <f t="shared" si="12"/>
        <v>0</v>
      </c>
      <c r="S48" s="32"/>
    </row>
    <row r="49" spans="1:19" s="6" customFormat="1" ht="78.75" outlineLevel="2" collapsed="1" x14ac:dyDescent="0.2">
      <c r="A49" s="26" t="s">
        <v>226</v>
      </c>
      <c r="B49" s="27" t="s">
        <v>20</v>
      </c>
      <c r="C49" s="27" t="s">
        <v>2</v>
      </c>
      <c r="D49" s="27" t="s">
        <v>3</v>
      </c>
      <c r="E49" s="28">
        <f>E50+E53+E58+E61+E64+E67+E72+E75</f>
        <v>5722795</v>
      </c>
      <c r="F49" s="28">
        <f>F50+F53+F58+F61+F64+F67+F72+F75</f>
        <v>5473660</v>
      </c>
      <c r="G49" s="28">
        <f t="shared" ref="G49" si="65">G50+G53+G58+G61+G64+G67+G72+G75</f>
        <v>5347823.57</v>
      </c>
      <c r="H49" s="28">
        <v>0</v>
      </c>
      <c r="I49" s="28">
        <v>0</v>
      </c>
      <c r="J49" s="28">
        <v>2941831</v>
      </c>
      <c r="K49" s="28">
        <v>-2941831</v>
      </c>
      <c r="L49" s="28">
        <v>0</v>
      </c>
      <c r="M49" s="33">
        <v>0.9678040278356691</v>
      </c>
      <c r="N49" s="28">
        <v>0</v>
      </c>
      <c r="O49" s="33">
        <v>0</v>
      </c>
      <c r="P49" s="29">
        <v>0</v>
      </c>
      <c r="Q49" s="30">
        <f t="shared" si="24"/>
        <v>0.97701055052743513</v>
      </c>
      <c r="R49" s="30">
        <f t="shared" si="12"/>
        <v>0.93447757083732697</v>
      </c>
      <c r="S49" s="31" t="s">
        <v>292</v>
      </c>
    </row>
    <row r="50" spans="1:19" ht="31.5" hidden="1" outlineLevel="3" x14ac:dyDescent="0.25">
      <c r="A50" s="26" t="s">
        <v>156</v>
      </c>
      <c r="B50" s="27" t="s">
        <v>20</v>
      </c>
      <c r="C50" s="27" t="s">
        <v>21</v>
      </c>
      <c r="D50" s="27" t="s">
        <v>3</v>
      </c>
      <c r="E50" s="28">
        <f>E51</f>
        <v>65000</v>
      </c>
      <c r="F50" s="28">
        <f t="shared" ref="F50:G51" si="66">F51</f>
        <v>65000</v>
      </c>
      <c r="G50" s="28">
        <f t="shared" si="66"/>
        <v>65000</v>
      </c>
      <c r="H50" s="28">
        <v>0</v>
      </c>
      <c r="I50" s="28">
        <v>0</v>
      </c>
      <c r="J50" s="28">
        <v>65000</v>
      </c>
      <c r="K50" s="28">
        <v>-65000</v>
      </c>
      <c r="L50" s="28">
        <v>0</v>
      </c>
      <c r="M50" s="33">
        <v>1</v>
      </c>
      <c r="N50" s="28">
        <v>0</v>
      </c>
      <c r="O50" s="33">
        <v>0</v>
      </c>
      <c r="P50" s="29">
        <v>0</v>
      </c>
      <c r="Q50" s="30">
        <f t="shared" si="24"/>
        <v>1</v>
      </c>
      <c r="R50" s="30">
        <f t="shared" si="12"/>
        <v>1</v>
      </c>
      <c r="S50" s="32"/>
    </row>
    <row r="51" spans="1:19" ht="15.75" hidden="1" outlineLevel="4" x14ac:dyDescent="0.25">
      <c r="A51" s="26" t="s">
        <v>147</v>
      </c>
      <c r="B51" s="27" t="s">
        <v>20</v>
      </c>
      <c r="C51" s="27" t="s">
        <v>21</v>
      </c>
      <c r="D51" s="27" t="s">
        <v>14</v>
      </c>
      <c r="E51" s="28">
        <f>E52</f>
        <v>65000</v>
      </c>
      <c r="F51" s="28">
        <f t="shared" si="66"/>
        <v>65000</v>
      </c>
      <c r="G51" s="28">
        <f t="shared" si="66"/>
        <v>65000</v>
      </c>
      <c r="H51" s="28">
        <v>0</v>
      </c>
      <c r="I51" s="28">
        <v>0</v>
      </c>
      <c r="J51" s="28">
        <v>65000</v>
      </c>
      <c r="K51" s="28">
        <v>-65000</v>
      </c>
      <c r="L51" s="28">
        <v>0</v>
      </c>
      <c r="M51" s="33">
        <v>1</v>
      </c>
      <c r="N51" s="28">
        <v>0</v>
      </c>
      <c r="O51" s="33">
        <v>0</v>
      </c>
      <c r="P51" s="29">
        <v>0</v>
      </c>
      <c r="Q51" s="30">
        <f t="shared" si="24"/>
        <v>1</v>
      </c>
      <c r="R51" s="30">
        <f t="shared" si="12"/>
        <v>1</v>
      </c>
      <c r="S51" s="32"/>
    </row>
    <row r="52" spans="1:19" ht="15.75" hidden="1" customHeight="1" outlineLevel="5" x14ac:dyDescent="0.25">
      <c r="A52" s="26" t="s">
        <v>266</v>
      </c>
      <c r="B52" s="27" t="s">
        <v>20</v>
      </c>
      <c r="C52" s="27" t="s">
        <v>21</v>
      </c>
      <c r="D52" s="27" t="s">
        <v>15</v>
      </c>
      <c r="E52" s="28">
        <v>65000</v>
      </c>
      <c r="F52" s="28">
        <v>65000</v>
      </c>
      <c r="G52" s="28">
        <v>65000</v>
      </c>
      <c r="H52" s="28">
        <v>0</v>
      </c>
      <c r="I52" s="28">
        <v>0</v>
      </c>
      <c r="J52" s="28">
        <v>65000</v>
      </c>
      <c r="K52" s="28">
        <v>-65000</v>
      </c>
      <c r="L52" s="28">
        <v>0</v>
      </c>
      <c r="M52" s="33">
        <v>1</v>
      </c>
      <c r="N52" s="28">
        <v>0</v>
      </c>
      <c r="O52" s="33">
        <v>0</v>
      </c>
      <c r="P52" s="29">
        <v>0</v>
      </c>
      <c r="Q52" s="30">
        <f t="shared" si="24"/>
        <v>1</v>
      </c>
      <c r="R52" s="30">
        <f t="shared" si="12"/>
        <v>1</v>
      </c>
      <c r="S52" s="32"/>
    </row>
    <row r="53" spans="1:19" ht="141.75" hidden="1" outlineLevel="3" x14ac:dyDescent="0.25">
      <c r="A53" s="26" t="s">
        <v>157</v>
      </c>
      <c r="B53" s="27" t="s">
        <v>20</v>
      </c>
      <c r="C53" s="27" t="s">
        <v>22</v>
      </c>
      <c r="D53" s="27" t="s">
        <v>3</v>
      </c>
      <c r="E53" s="28">
        <f>E54+E56</f>
        <v>477968</v>
      </c>
      <c r="F53" s="28">
        <f t="shared" ref="F53:G53" si="67">F54+F56</f>
        <v>477968</v>
      </c>
      <c r="G53" s="28">
        <f t="shared" si="67"/>
        <v>477968</v>
      </c>
      <c r="H53" s="28">
        <v>0</v>
      </c>
      <c r="I53" s="28">
        <v>0</v>
      </c>
      <c r="J53" s="28">
        <v>477968</v>
      </c>
      <c r="K53" s="28">
        <v>-477968</v>
      </c>
      <c r="L53" s="28">
        <v>0</v>
      </c>
      <c r="M53" s="33">
        <v>1</v>
      </c>
      <c r="N53" s="28">
        <v>0</v>
      </c>
      <c r="O53" s="33">
        <v>0</v>
      </c>
      <c r="P53" s="29">
        <v>0</v>
      </c>
      <c r="Q53" s="30">
        <f t="shared" si="24"/>
        <v>1</v>
      </c>
      <c r="R53" s="30">
        <f t="shared" si="12"/>
        <v>1</v>
      </c>
      <c r="S53" s="32"/>
    </row>
    <row r="54" spans="1:19" ht="110.25" hidden="1" outlineLevel="4" x14ac:dyDescent="0.25">
      <c r="A54" s="26" t="s">
        <v>145</v>
      </c>
      <c r="B54" s="27" t="s">
        <v>20</v>
      </c>
      <c r="C54" s="27" t="s">
        <v>22</v>
      </c>
      <c r="D54" s="27" t="s">
        <v>7</v>
      </c>
      <c r="E54" s="28">
        <f>E55</f>
        <v>299693</v>
      </c>
      <c r="F54" s="28">
        <f t="shared" ref="F54:G54" si="68">F55</f>
        <v>298077.86</v>
      </c>
      <c r="G54" s="28">
        <f t="shared" si="68"/>
        <v>298077.86</v>
      </c>
      <c r="H54" s="28">
        <v>0</v>
      </c>
      <c r="I54" s="28">
        <v>0</v>
      </c>
      <c r="J54" s="28">
        <v>298077.86</v>
      </c>
      <c r="K54" s="28">
        <v>-298077.86</v>
      </c>
      <c r="L54" s="28">
        <v>0</v>
      </c>
      <c r="M54" s="33">
        <v>1</v>
      </c>
      <c r="N54" s="28">
        <v>0</v>
      </c>
      <c r="O54" s="33">
        <v>0</v>
      </c>
      <c r="P54" s="29">
        <v>0</v>
      </c>
      <c r="Q54" s="30">
        <f t="shared" si="24"/>
        <v>1</v>
      </c>
      <c r="R54" s="30">
        <f t="shared" si="12"/>
        <v>0.99461068493424931</v>
      </c>
      <c r="S54" s="32"/>
    </row>
    <row r="55" spans="1:19" ht="47.25" hidden="1" outlineLevel="5" x14ac:dyDescent="0.25">
      <c r="A55" s="26" t="s">
        <v>264</v>
      </c>
      <c r="B55" s="27" t="s">
        <v>20</v>
      </c>
      <c r="C55" s="27" t="s">
        <v>22</v>
      </c>
      <c r="D55" s="27" t="s">
        <v>8</v>
      </c>
      <c r="E55" s="28">
        <v>299693</v>
      </c>
      <c r="F55" s="28">
        <v>298077.86</v>
      </c>
      <c r="G55" s="28">
        <v>298077.86</v>
      </c>
      <c r="H55" s="28">
        <v>0</v>
      </c>
      <c r="I55" s="28">
        <v>0</v>
      </c>
      <c r="J55" s="28">
        <v>298077.86</v>
      </c>
      <c r="K55" s="28">
        <v>-298077.86</v>
      </c>
      <c r="L55" s="28">
        <v>0</v>
      </c>
      <c r="M55" s="33">
        <v>1</v>
      </c>
      <c r="N55" s="28">
        <v>0</v>
      </c>
      <c r="O55" s="33">
        <v>0</v>
      </c>
      <c r="P55" s="29">
        <v>0</v>
      </c>
      <c r="Q55" s="30">
        <f t="shared" si="24"/>
        <v>1</v>
      </c>
      <c r="R55" s="30">
        <f t="shared" si="12"/>
        <v>0.99461068493424931</v>
      </c>
      <c r="S55" s="32"/>
    </row>
    <row r="56" spans="1:19" ht="27" hidden="1" customHeight="1" outlineLevel="4" x14ac:dyDescent="0.25">
      <c r="A56" s="26" t="s">
        <v>146</v>
      </c>
      <c r="B56" s="27" t="s">
        <v>20</v>
      </c>
      <c r="C56" s="27" t="s">
        <v>22</v>
      </c>
      <c r="D56" s="27" t="s">
        <v>9</v>
      </c>
      <c r="E56" s="28">
        <f>E57</f>
        <v>178275</v>
      </c>
      <c r="F56" s="28">
        <f t="shared" ref="F56:G56" si="69">F57</f>
        <v>179890.14</v>
      </c>
      <c r="G56" s="28">
        <f t="shared" si="69"/>
        <v>179890.14</v>
      </c>
      <c r="H56" s="28">
        <v>0</v>
      </c>
      <c r="I56" s="28">
        <v>0</v>
      </c>
      <c r="J56" s="28">
        <v>179890.14</v>
      </c>
      <c r="K56" s="28">
        <v>-179890.14</v>
      </c>
      <c r="L56" s="28">
        <v>0</v>
      </c>
      <c r="M56" s="33">
        <v>1</v>
      </c>
      <c r="N56" s="28">
        <v>0</v>
      </c>
      <c r="O56" s="33">
        <v>0</v>
      </c>
      <c r="P56" s="29">
        <v>0</v>
      </c>
      <c r="Q56" s="30">
        <f t="shared" si="24"/>
        <v>1</v>
      </c>
      <c r="R56" s="30">
        <f t="shared" si="12"/>
        <v>1.0090598233066892</v>
      </c>
      <c r="S56" s="32"/>
    </row>
    <row r="57" spans="1:19" ht="47.25" hidden="1" outlineLevel="5" x14ac:dyDescent="0.25">
      <c r="A57" s="26" t="s">
        <v>265</v>
      </c>
      <c r="B57" s="27" t="s">
        <v>20</v>
      </c>
      <c r="C57" s="27" t="s">
        <v>22</v>
      </c>
      <c r="D57" s="27" t="s">
        <v>10</v>
      </c>
      <c r="E57" s="28">
        <v>178275</v>
      </c>
      <c r="F57" s="28">
        <v>179890.14</v>
      </c>
      <c r="G57" s="28">
        <v>179890.14</v>
      </c>
      <c r="H57" s="28">
        <v>0</v>
      </c>
      <c r="I57" s="28">
        <v>0</v>
      </c>
      <c r="J57" s="28">
        <v>179890.14</v>
      </c>
      <c r="K57" s="28">
        <v>-179890.14</v>
      </c>
      <c r="L57" s="28">
        <v>0</v>
      </c>
      <c r="M57" s="33">
        <v>1</v>
      </c>
      <c r="N57" s="28">
        <v>0</v>
      </c>
      <c r="O57" s="33">
        <v>0</v>
      </c>
      <c r="P57" s="29">
        <v>0</v>
      </c>
      <c r="Q57" s="30">
        <f t="shared" si="24"/>
        <v>1</v>
      </c>
      <c r="R57" s="30">
        <f t="shared" si="12"/>
        <v>1.0090598233066892</v>
      </c>
      <c r="S57" s="32"/>
    </row>
    <row r="58" spans="1:19" ht="29.25" hidden="1" customHeight="1" outlineLevel="3" x14ac:dyDescent="0.25">
      <c r="A58" s="26" t="s">
        <v>158</v>
      </c>
      <c r="B58" s="27" t="s">
        <v>20</v>
      </c>
      <c r="C58" s="27" t="s">
        <v>23</v>
      </c>
      <c r="D58" s="27" t="s">
        <v>3</v>
      </c>
      <c r="E58" s="28">
        <f>E59</f>
        <v>2285501</v>
      </c>
      <c r="F58" s="28">
        <f t="shared" ref="F58:G59" si="70">F59</f>
        <v>2285501</v>
      </c>
      <c r="G58" s="28">
        <f t="shared" si="70"/>
        <v>2285501</v>
      </c>
      <c r="H58" s="28">
        <v>0</v>
      </c>
      <c r="I58" s="28">
        <v>0</v>
      </c>
      <c r="J58" s="28">
        <v>2285501</v>
      </c>
      <c r="K58" s="28">
        <v>-2285501</v>
      </c>
      <c r="L58" s="28">
        <v>0</v>
      </c>
      <c r="M58" s="33">
        <v>1</v>
      </c>
      <c r="N58" s="28">
        <v>0</v>
      </c>
      <c r="O58" s="33">
        <v>0</v>
      </c>
      <c r="P58" s="29">
        <v>0</v>
      </c>
      <c r="Q58" s="30">
        <f t="shared" si="24"/>
        <v>1</v>
      </c>
      <c r="R58" s="30">
        <f t="shared" si="12"/>
        <v>1</v>
      </c>
      <c r="S58" s="32"/>
    </row>
    <row r="59" spans="1:19" ht="63" hidden="1" outlineLevel="4" x14ac:dyDescent="0.25">
      <c r="A59" s="26" t="s">
        <v>148</v>
      </c>
      <c r="B59" s="27" t="s">
        <v>20</v>
      </c>
      <c r="C59" s="27" t="s">
        <v>23</v>
      </c>
      <c r="D59" s="27" t="s">
        <v>24</v>
      </c>
      <c r="E59" s="28">
        <f>E60</f>
        <v>2285501</v>
      </c>
      <c r="F59" s="28">
        <f t="shared" si="70"/>
        <v>2285501</v>
      </c>
      <c r="G59" s="28">
        <f t="shared" si="70"/>
        <v>2285501</v>
      </c>
      <c r="H59" s="28">
        <v>0</v>
      </c>
      <c r="I59" s="28">
        <v>0</v>
      </c>
      <c r="J59" s="28">
        <v>2285501</v>
      </c>
      <c r="K59" s="28">
        <v>-2285501</v>
      </c>
      <c r="L59" s="28">
        <v>0</v>
      </c>
      <c r="M59" s="33">
        <v>1</v>
      </c>
      <c r="N59" s="28">
        <v>0</v>
      </c>
      <c r="O59" s="33">
        <v>0</v>
      </c>
      <c r="P59" s="29">
        <v>0</v>
      </c>
      <c r="Q59" s="30">
        <f t="shared" si="24"/>
        <v>1</v>
      </c>
      <c r="R59" s="30">
        <f t="shared" si="12"/>
        <v>1</v>
      </c>
      <c r="S59" s="32"/>
    </row>
    <row r="60" spans="1:19" ht="15.75" hidden="1" outlineLevel="5" x14ac:dyDescent="0.25">
      <c r="A60" s="26" t="s">
        <v>268</v>
      </c>
      <c r="B60" s="27" t="s">
        <v>20</v>
      </c>
      <c r="C60" s="27" t="s">
        <v>23</v>
      </c>
      <c r="D60" s="27" t="s">
        <v>25</v>
      </c>
      <c r="E60" s="28">
        <v>2285501</v>
      </c>
      <c r="F60" s="28">
        <v>2285501</v>
      </c>
      <c r="G60" s="28">
        <v>2285501</v>
      </c>
      <c r="H60" s="28">
        <v>0</v>
      </c>
      <c r="I60" s="28">
        <v>0</v>
      </c>
      <c r="J60" s="28">
        <v>2285501</v>
      </c>
      <c r="K60" s="28">
        <v>-2285501</v>
      </c>
      <c r="L60" s="28">
        <v>0</v>
      </c>
      <c r="M60" s="33">
        <v>1</v>
      </c>
      <c r="N60" s="28">
        <v>0</v>
      </c>
      <c r="O60" s="33">
        <v>0</v>
      </c>
      <c r="P60" s="29">
        <v>0</v>
      </c>
      <c r="Q60" s="30">
        <f t="shared" si="24"/>
        <v>1</v>
      </c>
      <c r="R60" s="30">
        <f t="shared" si="12"/>
        <v>1</v>
      </c>
      <c r="S60" s="32"/>
    </row>
    <row r="61" spans="1:19" ht="31.5" hidden="1" outlineLevel="3" x14ac:dyDescent="0.25">
      <c r="A61" s="26" t="s">
        <v>159</v>
      </c>
      <c r="B61" s="27" t="s">
        <v>20</v>
      </c>
      <c r="C61" s="27" t="s">
        <v>26</v>
      </c>
      <c r="D61" s="27" t="s">
        <v>3</v>
      </c>
      <c r="E61" s="28">
        <f>E62</f>
        <v>201228</v>
      </c>
      <c r="F61" s="28">
        <f t="shared" ref="F61:G62" si="71">F62</f>
        <v>201228</v>
      </c>
      <c r="G61" s="28">
        <f t="shared" si="71"/>
        <v>103362</v>
      </c>
      <c r="H61" s="28">
        <v>0</v>
      </c>
      <c r="I61" s="28">
        <v>0</v>
      </c>
      <c r="J61" s="28">
        <v>103362</v>
      </c>
      <c r="K61" s="28">
        <v>-103362</v>
      </c>
      <c r="L61" s="28">
        <v>0</v>
      </c>
      <c r="M61" s="33">
        <v>0.51365615123143893</v>
      </c>
      <c r="N61" s="28">
        <v>0</v>
      </c>
      <c r="O61" s="33">
        <v>0</v>
      </c>
      <c r="P61" s="29">
        <v>0</v>
      </c>
      <c r="Q61" s="30">
        <f t="shared" si="24"/>
        <v>0.51365615123143893</v>
      </c>
      <c r="R61" s="30">
        <f t="shared" si="12"/>
        <v>0.51365615123143893</v>
      </c>
      <c r="S61" s="32"/>
    </row>
    <row r="62" spans="1:19" ht="27" hidden="1" customHeight="1" outlineLevel="4" x14ac:dyDescent="0.25">
      <c r="A62" s="26" t="s">
        <v>146</v>
      </c>
      <c r="B62" s="27" t="s">
        <v>20</v>
      </c>
      <c r="C62" s="27" t="s">
        <v>26</v>
      </c>
      <c r="D62" s="27" t="s">
        <v>9</v>
      </c>
      <c r="E62" s="28">
        <f>E63</f>
        <v>201228</v>
      </c>
      <c r="F62" s="28">
        <f t="shared" si="71"/>
        <v>201228</v>
      </c>
      <c r="G62" s="28">
        <f t="shared" si="71"/>
        <v>103362</v>
      </c>
      <c r="H62" s="28">
        <v>0</v>
      </c>
      <c r="I62" s="28">
        <v>0</v>
      </c>
      <c r="J62" s="28">
        <v>103362</v>
      </c>
      <c r="K62" s="28">
        <v>-103362</v>
      </c>
      <c r="L62" s="28">
        <v>0</v>
      </c>
      <c r="M62" s="33">
        <v>0.51365615123143893</v>
      </c>
      <c r="N62" s="28">
        <v>0</v>
      </c>
      <c r="O62" s="33">
        <v>0</v>
      </c>
      <c r="P62" s="29">
        <v>0</v>
      </c>
      <c r="Q62" s="30">
        <f t="shared" si="24"/>
        <v>0.51365615123143893</v>
      </c>
      <c r="R62" s="30">
        <f t="shared" si="12"/>
        <v>0.51365615123143893</v>
      </c>
      <c r="S62" s="32"/>
    </row>
    <row r="63" spans="1:19" ht="47.25" hidden="1" outlineLevel="5" x14ac:dyDescent="0.25">
      <c r="A63" s="26" t="s">
        <v>265</v>
      </c>
      <c r="B63" s="27" t="s">
        <v>20</v>
      </c>
      <c r="C63" s="27" t="s">
        <v>26</v>
      </c>
      <c r="D63" s="27" t="s">
        <v>10</v>
      </c>
      <c r="E63" s="28">
        <v>201228</v>
      </c>
      <c r="F63" s="28">
        <v>201228</v>
      </c>
      <c r="G63" s="28">
        <v>103362</v>
      </c>
      <c r="H63" s="28">
        <v>0</v>
      </c>
      <c r="I63" s="28">
        <v>0</v>
      </c>
      <c r="J63" s="28">
        <v>103362</v>
      </c>
      <c r="K63" s="28">
        <v>-103362</v>
      </c>
      <c r="L63" s="28">
        <v>0</v>
      </c>
      <c r="M63" s="33">
        <v>0.51365615123143893</v>
      </c>
      <c r="N63" s="28">
        <v>0</v>
      </c>
      <c r="O63" s="33">
        <v>0</v>
      </c>
      <c r="P63" s="29">
        <v>0</v>
      </c>
      <c r="Q63" s="30">
        <f t="shared" si="24"/>
        <v>0.51365615123143893</v>
      </c>
      <c r="R63" s="30">
        <f t="shared" si="12"/>
        <v>0.51365615123143893</v>
      </c>
      <c r="S63" s="32"/>
    </row>
    <row r="64" spans="1:19" ht="47.25" hidden="1" outlineLevel="3" x14ac:dyDescent="0.25">
      <c r="A64" s="26" t="s">
        <v>160</v>
      </c>
      <c r="B64" s="27" t="s">
        <v>20</v>
      </c>
      <c r="C64" s="27" t="s">
        <v>27</v>
      </c>
      <c r="D64" s="27" t="s">
        <v>3</v>
      </c>
      <c r="E64" s="28">
        <f>E65</f>
        <v>0</v>
      </c>
      <c r="F64" s="28">
        <f t="shared" ref="F64:G65" si="72">F65</f>
        <v>10000</v>
      </c>
      <c r="G64" s="28">
        <f t="shared" si="72"/>
        <v>10000</v>
      </c>
      <c r="H64" s="28">
        <v>0</v>
      </c>
      <c r="I64" s="28">
        <v>0</v>
      </c>
      <c r="J64" s="28">
        <v>10000</v>
      </c>
      <c r="K64" s="28">
        <v>-10000</v>
      </c>
      <c r="L64" s="28">
        <v>0</v>
      </c>
      <c r="M64" s="33">
        <v>1</v>
      </c>
      <c r="N64" s="28">
        <v>0</v>
      </c>
      <c r="O64" s="33">
        <v>0</v>
      </c>
      <c r="P64" s="29">
        <v>0</v>
      </c>
      <c r="Q64" s="30">
        <f t="shared" si="24"/>
        <v>1</v>
      </c>
      <c r="R64" s="30" t="str">
        <f t="shared" si="12"/>
        <v>-</v>
      </c>
      <c r="S64" s="32"/>
    </row>
    <row r="65" spans="1:19" ht="27.75" hidden="1" customHeight="1" outlineLevel="4" x14ac:dyDescent="0.25">
      <c r="A65" s="26" t="s">
        <v>146</v>
      </c>
      <c r="B65" s="27" t="s">
        <v>20</v>
      </c>
      <c r="C65" s="27" t="s">
        <v>27</v>
      </c>
      <c r="D65" s="27" t="s">
        <v>9</v>
      </c>
      <c r="E65" s="28">
        <f>E66</f>
        <v>0</v>
      </c>
      <c r="F65" s="28">
        <f t="shared" si="72"/>
        <v>10000</v>
      </c>
      <c r="G65" s="28">
        <f t="shared" si="72"/>
        <v>10000</v>
      </c>
      <c r="H65" s="28">
        <v>0</v>
      </c>
      <c r="I65" s="28">
        <v>0</v>
      </c>
      <c r="J65" s="28">
        <v>10000</v>
      </c>
      <c r="K65" s="28">
        <v>-10000</v>
      </c>
      <c r="L65" s="28">
        <v>0</v>
      </c>
      <c r="M65" s="33">
        <v>1</v>
      </c>
      <c r="N65" s="28">
        <v>0</v>
      </c>
      <c r="O65" s="33">
        <v>0</v>
      </c>
      <c r="P65" s="29">
        <v>0</v>
      </c>
      <c r="Q65" s="30">
        <f t="shared" si="24"/>
        <v>1</v>
      </c>
      <c r="R65" s="30" t="str">
        <f t="shared" si="12"/>
        <v>-</v>
      </c>
      <c r="S65" s="32"/>
    </row>
    <row r="66" spans="1:19" ht="47.25" hidden="1" outlineLevel="5" x14ac:dyDescent="0.25">
      <c r="A66" s="26" t="s">
        <v>265</v>
      </c>
      <c r="B66" s="27" t="s">
        <v>20</v>
      </c>
      <c r="C66" s="27" t="s">
        <v>27</v>
      </c>
      <c r="D66" s="27" t="s">
        <v>10</v>
      </c>
      <c r="E66" s="28">
        <v>0</v>
      </c>
      <c r="F66" s="28">
        <v>10000</v>
      </c>
      <c r="G66" s="28">
        <v>10000</v>
      </c>
      <c r="H66" s="28">
        <v>0</v>
      </c>
      <c r="I66" s="28">
        <v>0</v>
      </c>
      <c r="J66" s="28">
        <v>10000</v>
      </c>
      <c r="K66" s="28">
        <v>-10000</v>
      </c>
      <c r="L66" s="28">
        <v>0</v>
      </c>
      <c r="M66" s="33">
        <v>1</v>
      </c>
      <c r="N66" s="28">
        <v>0</v>
      </c>
      <c r="O66" s="33">
        <v>0</v>
      </c>
      <c r="P66" s="29">
        <v>0</v>
      </c>
      <c r="Q66" s="30">
        <f t="shared" si="24"/>
        <v>1</v>
      </c>
      <c r="R66" s="30" t="str">
        <f t="shared" si="12"/>
        <v>-</v>
      </c>
      <c r="S66" s="32"/>
    </row>
    <row r="67" spans="1:19" ht="47.25" hidden="1" outlineLevel="3" x14ac:dyDescent="0.25">
      <c r="A67" s="26" t="s">
        <v>152</v>
      </c>
      <c r="B67" s="27" t="s">
        <v>20</v>
      </c>
      <c r="C67" s="27" t="s">
        <v>139</v>
      </c>
      <c r="D67" s="27" t="s">
        <v>3</v>
      </c>
      <c r="E67" s="28">
        <f>E68+E70</f>
        <v>2693098</v>
      </c>
      <c r="F67" s="28">
        <f t="shared" ref="F67:G67" si="73">F68+F70</f>
        <v>2383126</v>
      </c>
      <c r="G67" s="28">
        <f t="shared" si="73"/>
        <v>2355155.5699999998</v>
      </c>
      <c r="H67" s="28">
        <v>0</v>
      </c>
      <c r="I67" s="28">
        <v>0</v>
      </c>
      <c r="J67" s="28">
        <v>2355155.5699999998</v>
      </c>
      <c r="K67" s="28">
        <v>-2355155.5699999998</v>
      </c>
      <c r="L67" s="28">
        <v>0</v>
      </c>
      <c r="M67" s="33">
        <v>0.98826313421950829</v>
      </c>
      <c r="N67" s="28">
        <v>0</v>
      </c>
      <c r="O67" s="33">
        <v>0</v>
      </c>
      <c r="P67" s="29">
        <v>0</v>
      </c>
      <c r="Q67" s="30">
        <f t="shared" si="24"/>
        <v>0.98826313421950829</v>
      </c>
      <c r="R67" s="30">
        <f t="shared" si="12"/>
        <v>0.87451536111942452</v>
      </c>
      <c r="S67" s="32"/>
    </row>
    <row r="68" spans="1:19" ht="110.25" hidden="1" outlineLevel="4" x14ac:dyDescent="0.25">
      <c r="A68" s="26" t="s">
        <v>145</v>
      </c>
      <c r="B68" s="27" t="s">
        <v>20</v>
      </c>
      <c r="C68" s="27" t="s">
        <v>139</v>
      </c>
      <c r="D68" s="27" t="s">
        <v>7</v>
      </c>
      <c r="E68" s="28">
        <f>E69</f>
        <v>2621327</v>
      </c>
      <c r="F68" s="28">
        <f t="shared" ref="F68:G68" si="74">F69</f>
        <v>2325327</v>
      </c>
      <c r="G68" s="28">
        <f t="shared" si="74"/>
        <v>2303288.34</v>
      </c>
      <c r="H68" s="28">
        <v>0</v>
      </c>
      <c r="I68" s="28">
        <v>0</v>
      </c>
      <c r="J68" s="28">
        <v>2303288.34</v>
      </c>
      <c r="K68" s="28">
        <v>-2303288.34</v>
      </c>
      <c r="L68" s="28">
        <v>0</v>
      </c>
      <c r="M68" s="33">
        <v>0.99052233943871115</v>
      </c>
      <c r="N68" s="28">
        <v>0</v>
      </c>
      <c r="O68" s="33">
        <v>0</v>
      </c>
      <c r="P68" s="29">
        <v>0</v>
      </c>
      <c r="Q68" s="30">
        <f t="shared" si="24"/>
        <v>0.99052233943871115</v>
      </c>
      <c r="R68" s="30">
        <f t="shared" si="12"/>
        <v>0.87867264938712331</v>
      </c>
      <c r="S68" s="32"/>
    </row>
    <row r="69" spans="1:19" ht="47.25" hidden="1" outlineLevel="5" x14ac:dyDescent="0.25">
      <c r="A69" s="26" t="s">
        <v>264</v>
      </c>
      <c r="B69" s="27" t="s">
        <v>20</v>
      </c>
      <c r="C69" s="27" t="s">
        <v>139</v>
      </c>
      <c r="D69" s="27" t="s">
        <v>8</v>
      </c>
      <c r="E69" s="28">
        <v>2621327</v>
      </c>
      <c r="F69" s="28">
        <v>2325327</v>
      </c>
      <c r="G69" s="28">
        <v>2303288.34</v>
      </c>
      <c r="H69" s="28">
        <v>0</v>
      </c>
      <c r="I69" s="28">
        <v>0</v>
      </c>
      <c r="J69" s="28">
        <v>2303288.34</v>
      </c>
      <c r="K69" s="28">
        <v>-2303288.34</v>
      </c>
      <c r="L69" s="28">
        <v>0</v>
      </c>
      <c r="M69" s="33">
        <v>0.99052233943871115</v>
      </c>
      <c r="N69" s="28">
        <v>0</v>
      </c>
      <c r="O69" s="33">
        <v>0</v>
      </c>
      <c r="P69" s="29">
        <v>0</v>
      </c>
      <c r="Q69" s="30">
        <f t="shared" si="24"/>
        <v>0.99052233943871115</v>
      </c>
      <c r="R69" s="30">
        <f t="shared" si="12"/>
        <v>0.87867264938712331</v>
      </c>
      <c r="S69" s="32"/>
    </row>
    <row r="70" spans="1:19" ht="28.5" hidden="1" customHeight="1" outlineLevel="4" x14ac:dyDescent="0.25">
      <c r="A70" s="26" t="s">
        <v>146</v>
      </c>
      <c r="B70" s="27" t="s">
        <v>20</v>
      </c>
      <c r="C70" s="27" t="s">
        <v>139</v>
      </c>
      <c r="D70" s="27" t="s">
        <v>9</v>
      </c>
      <c r="E70" s="28">
        <f>E71</f>
        <v>71771</v>
      </c>
      <c r="F70" s="28">
        <f t="shared" ref="F70:G70" si="75">F71</f>
        <v>57799</v>
      </c>
      <c r="G70" s="28">
        <f t="shared" si="75"/>
        <v>51867.23</v>
      </c>
      <c r="H70" s="28">
        <v>0</v>
      </c>
      <c r="I70" s="28">
        <v>0</v>
      </c>
      <c r="J70" s="28">
        <v>51867.23</v>
      </c>
      <c r="K70" s="28">
        <v>-51867.23</v>
      </c>
      <c r="L70" s="28">
        <v>0</v>
      </c>
      <c r="M70" s="33">
        <v>0.89737244589006726</v>
      </c>
      <c r="N70" s="28">
        <v>0</v>
      </c>
      <c r="O70" s="33">
        <v>0</v>
      </c>
      <c r="P70" s="29">
        <v>0</v>
      </c>
      <c r="Q70" s="30">
        <f t="shared" si="24"/>
        <v>0.89737244589006737</v>
      </c>
      <c r="R70" s="30">
        <f t="shared" ref="R70:R133" si="76">IFERROR(G70/E70,"-")</f>
        <v>0.72267670786250715</v>
      </c>
      <c r="S70" s="32"/>
    </row>
    <row r="71" spans="1:19" ht="47.25" hidden="1" outlineLevel="5" x14ac:dyDescent="0.25">
      <c r="A71" s="26" t="s">
        <v>265</v>
      </c>
      <c r="B71" s="27" t="s">
        <v>20</v>
      </c>
      <c r="C71" s="27" t="s">
        <v>139</v>
      </c>
      <c r="D71" s="27" t="s">
        <v>10</v>
      </c>
      <c r="E71" s="28">
        <v>71771</v>
      </c>
      <c r="F71" s="28">
        <v>57799</v>
      </c>
      <c r="G71" s="28">
        <v>51867.23</v>
      </c>
      <c r="H71" s="28">
        <v>0</v>
      </c>
      <c r="I71" s="28">
        <v>0</v>
      </c>
      <c r="J71" s="28">
        <v>51867.23</v>
      </c>
      <c r="K71" s="28">
        <v>-51867.23</v>
      </c>
      <c r="L71" s="28">
        <v>0</v>
      </c>
      <c r="M71" s="33">
        <v>0.89737244589006726</v>
      </c>
      <c r="N71" s="28">
        <v>0</v>
      </c>
      <c r="O71" s="33">
        <v>0</v>
      </c>
      <c r="P71" s="29">
        <v>0</v>
      </c>
      <c r="Q71" s="30">
        <f t="shared" ref="Q71:Q134" si="77">IFERROR(G71/F71,"-")</f>
        <v>0.89737244589006737</v>
      </c>
      <c r="R71" s="30">
        <f t="shared" si="76"/>
        <v>0.72267670786250715</v>
      </c>
      <c r="S71" s="32"/>
    </row>
    <row r="72" spans="1:19" ht="47.25" hidden="1" outlineLevel="3" x14ac:dyDescent="0.25">
      <c r="A72" s="26" t="s">
        <v>220</v>
      </c>
      <c r="B72" s="27" t="s">
        <v>20</v>
      </c>
      <c r="C72" s="27" t="s">
        <v>140</v>
      </c>
      <c r="D72" s="27" t="s">
        <v>3</v>
      </c>
      <c r="E72" s="28">
        <f>E73</f>
        <v>0</v>
      </c>
      <c r="F72" s="28">
        <f t="shared" ref="F72:G73" si="78">F73</f>
        <v>10000</v>
      </c>
      <c r="G72" s="28">
        <f t="shared" si="78"/>
        <v>10000</v>
      </c>
      <c r="H72" s="28">
        <f t="shared" ref="H72:P73" si="79">H73</f>
        <v>0</v>
      </c>
      <c r="I72" s="28">
        <f t="shared" si="79"/>
        <v>0</v>
      </c>
      <c r="J72" s="28">
        <f t="shared" si="79"/>
        <v>10000</v>
      </c>
      <c r="K72" s="28">
        <f t="shared" si="79"/>
        <v>-10000</v>
      </c>
      <c r="L72" s="28">
        <f t="shared" si="79"/>
        <v>0</v>
      </c>
      <c r="M72" s="28">
        <f t="shared" si="79"/>
        <v>1</v>
      </c>
      <c r="N72" s="28">
        <f t="shared" si="79"/>
        <v>0</v>
      </c>
      <c r="O72" s="28">
        <f t="shared" si="79"/>
        <v>0</v>
      </c>
      <c r="P72" s="29">
        <f t="shared" si="79"/>
        <v>0</v>
      </c>
      <c r="Q72" s="30">
        <f t="shared" si="77"/>
        <v>1</v>
      </c>
      <c r="R72" s="30" t="str">
        <f t="shared" si="76"/>
        <v>-</v>
      </c>
      <c r="S72" s="32"/>
    </row>
    <row r="73" spans="1:19" ht="15.75" hidden="1" outlineLevel="4" x14ac:dyDescent="0.25">
      <c r="A73" s="26" t="s">
        <v>147</v>
      </c>
      <c r="B73" s="27" t="s">
        <v>20</v>
      </c>
      <c r="C73" s="27" t="s">
        <v>140</v>
      </c>
      <c r="D73" s="27" t="s">
        <v>14</v>
      </c>
      <c r="E73" s="28">
        <f>E74</f>
        <v>0</v>
      </c>
      <c r="F73" s="28">
        <f t="shared" si="78"/>
        <v>10000</v>
      </c>
      <c r="G73" s="28">
        <f t="shared" si="78"/>
        <v>10000</v>
      </c>
      <c r="H73" s="28">
        <f t="shared" si="79"/>
        <v>0</v>
      </c>
      <c r="I73" s="28">
        <f t="shared" si="79"/>
        <v>0</v>
      </c>
      <c r="J73" s="28">
        <f t="shared" si="79"/>
        <v>10000</v>
      </c>
      <c r="K73" s="28">
        <f t="shared" si="79"/>
        <v>-10000</v>
      </c>
      <c r="L73" s="28">
        <f t="shared" si="79"/>
        <v>0</v>
      </c>
      <c r="M73" s="28">
        <f t="shared" si="79"/>
        <v>1</v>
      </c>
      <c r="N73" s="28">
        <f t="shared" si="79"/>
        <v>0</v>
      </c>
      <c r="O73" s="28">
        <f t="shared" si="79"/>
        <v>0</v>
      </c>
      <c r="P73" s="29">
        <f t="shared" si="79"/>
        <v>0</v>
      </c>
      <c r="Q73" s="30">
        <f t="shared" si="77"/>
        <v>1</v>
      </c>
      <c r="R73" s="30" t="str">
        <f t="shared" si="76"/>
        <v>-</v>
      </c>
      <c r="S73" s="32"/>
    </row>
    <row r="74" spans="1:19" ht="15.75" hidden="1" outlineLevel="5" x14ac:dyDescent="0.25">
      <c r="A74" s="26" t="s">
        <v>270</v>
      </c>
      <c r="B74" s="27" t="s">
        <v>20</v>
      </c>
      <c r="C74" s="27" t="s">
        <v>140</v>
      </c>
      <c r="D74" s="27" t="s">
        <v>46</v>
      </c>
      <c r="E74" s="28">
        <v>0</v>
      </c>
      <c r="F74" s="28">
        <v>10000</v>
      </c>
      <c r="G74" s="28">
        <v>10000</v>
      </c>
      <c r="H74" s="28">
        <v>0</v>
      </c>
      <c r="I74" s="28">
        <v>0</v>
      </c>
      <c r="J74" s="28">
        <v>10000</v>
      </c>
      <c r="K74" s="28">
        <v>-10000</v>
      </c>
      <c r="L74" s="28">
        <v>0</v>
      </c>
      <c r="M74" s="33">
        <v>1</v>
      </c>
      <c r="N74" s="28">
        <v>0</v>
      </c>
      <c r="O74" s="33">
        <v>0</v>
      </c>
      <c r="P74" s="29">
        <v>0</v>
      </c>
      <c r="Q74" s="30">
        <f t="shared" si="77"/>
        <v>1</v>
      </c>
      <c r="R74" s="30" t="str">
        <f t="shared" si="76"/>
        <v>-</v>
      </c>
      <c r="S74" s="32"/>
    </row>
    <row r="75" spans="1:19" ht="47.25" hidden="1" outlineLevel="3" x14ac:dyDescent="0.25">
      <c r="A75" s="26" t="s">
        <v>154</v>
      </c>
      <c r="B75" s="27" t="s">
        <v>20</v>
      </c>
      <c r="C75" s="27" t="s">
        <v>16</v>
      </c>
      <c r="D75" s="27" t="s">
        <v>3</v>
      </c>
      <c r="E75" s="28">
        <f>E76</f>
        <v>0</v>
      </c>
      <c r="F75" s="28">
        <f t="shared" ref="F75:G76" si="80">F76</f>
        <v>40837</v>
      </c>
      <c r="G75" s="28">
        <f t="shared" si="80"/>
        <v>40837</v>
      </c>
      <c r="H75" s="28">
        <v>0</v>
      </c>
      <c r="I75" s="28">
        <v>0</v>
      </c>
      <c r="J75" s="28">
        <v>40837</v>
      </c>
      <c r="K75" s="28">
        <v>-40837</v>
      </c>
      <c r="L75" s="28">
        <v>0</v>
      </c>
      <c r="M75" s="33">
        <v>1</v>
      </c>
      <c r="N75" s="28">
        <v>0</v>
      </c>
      <c r="O75" s="33">
        <v>0</v>
      </c>
      <c r="P75" s="29">
        <v>0</v>
      </c>
      <c r="Q75" s="30">
        <f t="shared" si="77"/>
        <v>1</v>
      </c>
      <c r="R75" s="30" t="str">
        <f t="shared" si="76"/>
        <v>-</v>
      </c>
      <c r="S75" s="32"/>
    </row>
    <row r="76" spans="1:19" ht="110.25" hidden="1" outlineLevel="4" x14ac:dyDescent="0.25">
      <c r="A76" s="26" t="s">
        <v>145</v>
      </c>
      <c r="B76" s="27" t="s">
        <v>20</v>
      </c>
      <c r="C76" s="27" t="s">
        <v>16</v>
      </c>
      <c r="D76" s="27" t="s">
        <v>7</v>
      </c>
      <c r="E76" s="28">
        <f>E77</f>
        <v>0</v>
      </c>
      <c r="F76" s="28">
        <f t="shared" si="80"/>
        <v>40837</v>
      </c>
      <c r="G76" s="28">
        <f t="shared" si="80"/>
        <v>40837</v>
      </c>
      <c r="H76" s="28">
        <v>0</v>
      </c>
      <c r="I76" s="28">
        <v>0</v>
      </c>
      <c r="J76" s="28">
        <v>40837</v>
      </c>
      <c r="K76" s="28">
        <v>-40837</v>
      </c>
      <c r="L76" s="28">
        <v>0</v>
      </c>
      <c r="M76" s="33">
        <v>1</v>
      </c>
      <c r="N76" s="28">
        <v>0</v>
      </c>
      <c r="O76" s="33">
        <v>0</v>
      </c>
      <c r="P76" s="29">
        <v>0</v>
      </c>
      <c r="Q76" s="30">
        <f t="shared" si="77"/>
        <v>1</v>
      </c>
      <c r="R76" s="30" t="str">
        <f t="shared" si="76"/>
        <v>-</v>
      </c>
      <c r="S76" s="32"/>
    </row>
    <row r="77" spans="1:19" ht="47.25" hidden="1" outlineLevel="5" x14ac:dyDescent="0.25">
      <c r="A77" s="26" t="s">
        <v>264</v>
      </c>
      <c r="B77" s="27" t="s">
        <v>20</v>
      </c>
      <c r="C77" s="27" t="s">
        <v>16</v>
      </c>
      <c r="D77" s="27" t="s">
        <v>8</v>
      </c>
      <c r="E77" s="28">
        <v>0</v>
      </c>
      <c r="F77" s="28">
        <v>40837</v>
      </c>
      <c r="G77" s="28">
        <v>40837</v>
      </c>
      <c r="H77" s="28">
        <v>0</v>
      </c>
      <c r="I77" s="28">
        <v>0</v>
      </c>
      <c r="J77" s="28">
        <v>40837</v>
      </c>
      <c r="K77" s="28">
        <v>-40837</v>
      </c>
      <c r="L77" s="28">
        <v>0</v>
      </c>
      <c r="M77" s="33">
        <v>1</v>
      </c>
      <c r="N77" s="28">
        <v>0</v>
      </c>
      <c r="O77" s="33">
        <v>0</v>
      </c>
      <c r="P77" s="29">
        <v>0</v>
      </c>
      <c r="Q77" s="30">
        <f t="shared" si="77"/>
        <v>1</v>
      </c>
      <c r="R77" s="30" t="str">
        <f t="shared" si="76"/>
        <v>-</v>
      </c>
      <c r="S77" s="32"/>
    </row>
    <row r="78" spans="1:19" s="4" customFormat="1" ht="15.75" outlineLevel="1" collapsed="1" x14ac:dyDescent="0.25">
      <c r="A78" s="21" t="s">
        <v>254</v>
      </c>
      <c r="B78" s="22" t="s">
        <v>28</v>
      </c>
      <c r="C78" s="22" t="s">
        <v>2</v>
      </c>
      <c r="D78" s="22" t="s">
        <v>3</v>
      </c>
      <c r="E78" s="23">
        <f>E79</f>
        <v>444179</v>
      </c>
      <c r="F78" s="23">
        <f t="shared" ref="F78:G79" si="81">F79</f>
        <v>454677</v>
      </c>
      <c r="G78" s="23">
        <f t="shared" si="81"/>
        <v>454677</v>
      </c>
      <c r="H78" s="23">
        <v>0</v>
      </c>
      <c r="I78" s="23">
        <v>0</v>
      </c>
      <c r="J78" s="23">
        <v>454677</v>
      </c>
      <c r="K78" s="23">
        <v>-454677</v>
      </c>
      <c r="L78" s="23">
        <v>0</v>
      </c>
      <c r="M78" s="35">
        <v>1</v>
      </c>
      <c r="N78" s="23">
        <v>0</v>
      </c>
      <c r="O78" s="35">
        <v>0</v>
      </c>
      <c r="P78" s="36">
        <v>0</v>
      </c>
      <c r="Q78" s="24">
        <f t="shared" si="77"/>
        <v>1</v>
      </c>
      <c r="R78" s="24">
        <f t="shared" si="76"/>
        <v>1.0236346157742713</v>
      </c>
      <c r="S78" s="25"/>
    </row>
    <row r="79" spans="1:19" s="6" customFormat="1" ht="14.25" customHeight="1" outlineLevel="2" x14ac:dyDescent="0.25">
      <c r="A79" s="26" t="s">
        <v>227</v>
      </c>
      <c r="B79" s="27" t="s">
        <v>29</v>
      </c>
      <c r="C79" s="27" t="s">
        <v>2</v>
      </c>
      <c r="D79" s="27" t="s">
        <v>3</v>
      </c>
      <c r="E79" s="28">
        <f>E80</f>
        <v>444179</v>
      </c>
      <c r="F79" s="28">
        <f t="shared" si="81"/>
        <v>454677</v>
      </c>
      <c r="G79" s="28">
        <f t="shared" si="81"/>
        <v>454677</v>
      </c>
      <c r="H79" s="28">
        <v>0</v>
      </c>
      <c r="I79" s="28">
        <v>0</v>
      </c>
      <c r="J79" s="28">
        <v>454677</v>
      </c>
      <c r="K79" s="28">
        <v>-454677</v>
      </c>
      <c r="L79" s="28">
        <v>0</v>
      </c>
      <c r="M79" s="33">
        <v>1</v>
      </c>
      <c r="N79" s="28">
        <v>0</v>
      </c>
      <c r="O79" s="33">
        <v>0</v>
      </c>
      <c r="P79" s="29">
        <v>0</v>
      </c>
      <c r="Q79" s="30">
        <f t="shared" si="77"/>
        <v>1</v>
      </c>
      <c r="R79" s="30">
        <f t="shared" si="76"/>
        <v>1.0236346157742713</v>
      </c>
      <c r="S79" s="37"/>
    </row>
    <row r="80" spans="1:19" ht="47.25" hidden="1" outlineLevel="3" x14ac:dyDescent="0.25">
      <c r="A80" s="26" t="s">
        <v>161</v>
      </c>
      <c r="B80" s="27" t="s">
        <v>29</v>
      </c>
      <c r="C80" s="27" t="s">
        <v>30</v>
      </c>
      <c r="D80" s="27" t="s">
        <v>3</v>
      </c>
      <c r="E80" s="28">
        <f>E81+E83</f>
        <v>444179</v>
      </c>
      <c r="F80" s="28">
        <f t="shared" ref="F80:G80" si="82">F81+F83</f>
        <v>454677</v>
      </c>
      <c r="G80" s="28">
        <f t="shared" si="82"/>
        <v>454677</v>
      </c>
      <c r="H80" s="28">
        <v>0</v>
      </c>
      <c r="I80" s="28">
        <v>0</v>
      </c>
      <c r="J80" s="28">
        <v>454677</v>
      </c>
      <c r="K80" s="28">
        <v>-454677</v>
      </c>
      <c r="L80" s="28">
        <v>0</v>
      </c>
      <c r="M80" s="33">
        <v>1</v>
      </c>
      <c r="N80" s="28">
        <v>0</v>
      </c>
      <c r="O80" s="33">
        <v>0</v>
      </c>
      <c r="P80" s="29">
        <v>0</v>
      </c>
      <c r="Q80" s="30">
        <f t="shared" si="77"/>
        <v>1</v>
      </c>
      <c r="R80" s="30">
        <f t="shared" si="76"/>
        <v>1.0236346157742713</v>
      </c>
      <c r="S80" s="32"/>
    </row>
    <row r="81" spans="1:19" ht="110.25" hidden="1" outlineLevel="4" x14ac:dyDescent="0.25">
      <c r="A81" s="26" t="s">
        <v>145</v>
      </c>
      <c r="B81" s="27" t="s">
        <v>29</v>
      </c>
      <c r="C81" s="27" t="s">
        <v>30</v>
      </c>
      <c r="D81" s="27" t="s">
        <v>7</v>
      </c>
      <c r="E81" s="28">
        <f>E82</f>
        <v>418312</v>
      </c>
      <c r="F81" s="28">
        <f t="shared" ref="F81:G81" si="83">F82</f>
        <v>428810</v>
      </c>
      <c r="G81" s="28">
        <f t="shared" si="83"/>
        <v>428810</v>
      </c>
      <c r="H81" s="28">
        <v>0</v>
      </c>
      <c r="I81" s="28">
        <v>0</v>
      </c>
      <c r="J81" s="28">
        <v>428810</v>
      </c>
      <c r="K81" s="28">
        <v>-428810</v>
      </c>
      <c r="L81" s="28">
        <v>0</v>
      </c>
      <c r="M81" s="33">
        <v>1</v>
      </c>
      <c r="N81" s="28">
        <v>0</v>
      </c>
      <c r="O81" s="33">
        <v>0</v>
      </c>
      <c r="P81" s="29">
        <v>0</v>
      </c>
      <c r="Q81" s="30">
        <f t="shared" si="77"/>
        <v>1</v>
      </c>
      <c r="R81" s="30">
        <f t="shared" si="76"/>
        <v>1.0250961005182735</v>
      </c>
      <c r="S81" s="32"/>
    </row>
    <row r="82" spans="1:19" ht="47.25" hidden="1" outlineLevel="5" x14ac:dyDescent="0.25">
      <c r="A82" s="26" t="s">
        <v>264</v>
      </c>
      <c r="B82" s="27" t="s">
        <v>29</v>
      </c>
      <c r="C82" s="27" t="s">
        <v>30</v>
      </c>
      <c r="D82" s="27" t="s">
        <v>8</v>
      </c>
      <c r="E82" s="28">
        <v>418312</v>
      </c>
      <c r="F82" s="28">
        <v>428810</v>
      </c>
      <c r="G82" s="28">
        <v>428810</v>
      </c>
      <c r="H82" s="28">
        <v>0</v>
      </c>
      <c r="I82" s="28">
        <v>0</v>
      </c>
      <c r="J82" s="28">
        <v>428810</v>
      </c>
      <c r="K82" s="28">
        <v>-428810</v>
      </c>
      <c r="L82" s="28">
        <v>0</v>
      </c>
      <c r="M82" s="33">
        <v>1</v>
      </c>
      <c r="N82" s="28">
        <v>0</v>
      </c>
      <c r="O82" s="33">
        <v>0</v>
      </c>
      <c r="P82" s="29">
        <v>0</v>
      </c>
      <c r="Q82" s="30">
        <f t="shared" si="77"/>
        <v>1</v>
      </c>
      <c r="R82" s="30">
        <f t="shared" si="76"/>
        <v>1.0250961005182735</v>
      </c>
      <c r="S82" s="32"/>
    </row>
    <row r="83" spans="1:19" ht="27" hidden="1" customHeight="1" outlineLevel="4" x14ac:dyDescent="0.25">
      <c r="A83" s="26" t="s">
        <v>146</v>
      </c>
      <c r="B83" s="27" t="s">
        <v>29</v>
      </c>
      <c r="C83" s="27" t="s">
        <v>30</v>
      </c>
      <c r="D83" s="27" t="s">
        <v>9</v>
      </c>
      <c r="E83" s="28">
        <f>E84</f>
        <v>25867</v>
      </c>
      <c r="F83" s="28">
        <f t="shared" ref="F83:G83" si="84">F84</f>
        <v>25867</v>
      </c>
      <c r="G83" s="28">
        <f t="shared" si="84"/>
        <v>25867</v>
      </c>
      <c r="H83" s="28">
        <v>0</v>
      </c>
      <c r="I83" s="28">
        <v>0</v>
      </c>
      <c r="J83" s="28">
        <v>25867</v>
      </c>
      <c r="K83" s="28">
        <v>-25867</v>
      </c>
      <c r="L83" s="28">
        <v>0</v>
      </c>
      <c r="M83" s="33">
        <v>1</v>
      </c>
      <c r="N83" s="28">
        <v>0</v>
      </c>
      <c r="O83" s="33">
        <v>0</v>
      </c>
      <c r="P83" s="29">
        <v>0</v>
      </c>
      <c r="Q83" s="30">
        <f t="shared" si="77"/>
        <v>1</v>
      </c>
      <c r="R83" s="30">
        <f t="shared" si="76"/>
        <v>1</v>
      </c>
      <c r="S83" s="32"/>
    </row>
    <row r="84" spans="1:19" ht="47.25" hidden="1" outlineLevel="5" x14ac:dyDescent="0.25">
      <c r="A84" s="26" t="s">
        <v>265</v>
      </c>
      <c r="B84" s="27" t="s">
        <v>29</v>
      </c>
      <c r="C84" s="27" t="s">
        <v>30</v>
      </c>
      <c r="D84" s="27" t="s">
        <v>10</v>
      </c>
      <c r="E84" s="28">
        <v>25867</v>
      </c>
      <c r="F84" s="28">
        <v>25867</v>
      </c>
      <c r="G84" s="28">
        <v>25867</v>
      </c>
      <c r="H84" s="28">
        <v>0</v>
      </c>
      <c r="I84" s="28">
        <v>0</v>
      </c>
      <c r="J84" s="28">
        <v>25867</v>
      </c>
      <c r="K84" s="28">
        <v>-25867</v>
      </c>
      <c r="L84" s="28">
        <v>0</v>
      </c>
      <c r="M84" s="33">
        <v>1</v>
      </c>
      <c r="N84" s="28">
        <v>0</v>
      </c>
      <c r="O84" s="33">
        <v>0</v>
      </c>
      <c r="P84" s="29">
        <v>0</v>
      </c>
      <c r="Q84" s="30">
        <f t="shared" si="77"/>
        <v>1</v>
      </c>
      <c r="R84" s="30">
        <f t="shared" si="76"/>
        <v>1</v>
      </c>
      <c r="S84" s="32"/>
    </row>
    <row r="85" spans="1:19" s="4" customFormat="1" ht="50.25" customHeight="1" outlineLevel="1" collapsed="1" x14ac:dyDescent="0.25">
      <c r="A85" s="21" t="s">
        <v>255</v>
      </c>
      <c r="B85" s="22" t="s">
        <v>31</v>
      </c>
      <c r="C85" s="22" t="s">
        <v>2</v>
      </c>
      <c r="D85" s="22" t="s">
        <v>3</v>
      </c>
      <c r="E85" s="23">
        <f>E86</f>
        <v>2387022</v>
      </c>
      <c r="F85" s="23">
        <f t="shared" ref="F85:G85" si="85">F86</f>
        <v>2686721</v>
      </c>
      <c r="G85" s="23">
        <f t="shared" si="85"/>
        <v>2633582.7200000002</v>
      </c>
      <c r="H85" s="23">
        <v>0</v>
      </c>
      <c r="I85" s="23">
        <v>0</v>
      </c>
      <c r="J85" s="23">
        <v>2633582.7200000002</v>
      </c>
      <c r="K85" s="23">
        <v>-2633582.7200000002</v>
      </c>
      <c r="L85" s="23">
        <v>0</v>
      </c>
      <c r="M85" s="35">
        <v>0.98022188385023978</v>
      </c>
      <c r="N85" s="23">
        <v>0</v>
      </c>
      <c r="O85" s="35">
        <v>0</v>
      </c>
      <c r="P85" s="36">
        <v>0</v>
      </c>
      <c r="Q85" s="24">
        <f t="shared" si="77"/>
        <v>0.98022188385023978</v>
      </c>
      <c r="R85" s="24">
        <f t="shared" si="76"/>
        <v>1.1032921858281994</v>
      </c>
      <c r="S85" s="25"/>
    </row>
    <row r="86" spans="1:19" s="6" customFormat="1" ht="95.25" customHeight="1" outlineLevel="2" x14ac:dyDescent="0.2">
      <c r="A86" s="26" t="s">
        <v>228</v>
      </c>
      <c r="B86" s="27" t="s">
        <v>32</v>
      </c>
      <c r="C86" s="27" t="s">
        <v>2</v>
      </c>
      <c r="D86" s="27" t="s">
        <v>3</v>
      </c>
      <c r="E86" s="28">
        <f>E87+E92</f>
        <v>2387022</v>
      </c>
      <c r="F86" s="28">
        <f t="shared" ref="F86:G86" si="86">F87+F92</f>
        <v>2686721</v>
      </c>
      <c r="G86" s="28">
        <f t="shared" si="86"/>
        <v>2633582.7200000002</v>
      </c>
      <c r="H86" s="28">
        <v>0</v>
      </c>
      <c r="I86" s="28">
        <v>0</v>
      </c>
      <c r="J86" s="28">
        <v>2633582.7200000002</v>
      </c>
      <c r="K86" s="28">
        <v>-2633582.7200000002</v>
      </c>
      <c r="L86" s="28">
        <v>0</v>
      </c>
      <c r="M86" s="33">
        <v>0.98022188385023978</v>
      </c>
      <c r="N86" s="28">
        <v>0</v>
      </c>
      <c r="O86" s="33">
        <v>0</v>
      </c>
      <c r="P86" s="29">
        <v>0</v>
      </c>
      <c r="Q86" s="30">
        <f t="shared" si="77"/>
        <v>0.98022188385023978</v>
      </c>
      <c r="R86" s="30">
        <f t="shared" si="76"/>
        <v>1.1032921858281994</v>
      </c>
      <c r="S86" s="31" t="s">
        <v>293</v>
      </c>
    </row>
    <row r="87" spans="1:19" ht="31.5" hidden="1" outlineLevel="3" x14ac:dyDescent="0.25">
      <c r="A87" s="26" t="s">
        <v>162</v>
      </c>
      <c r="B87" s="27" t="s">
        <v>32</v>
      </c>
      <c r="C87" s="27" t="s">
        <v>33</v>
      </c>
      <c r="D87" s="27" t="s">
        <v>3</v>
      </c>
      <c r="E87" s="28">
        <f>E88+E90</f>
        <v>2315022</v>
      </c>
      <c r="F87" s="28">
        <f t="shared" ref="F87:G87" si="87">F88+F90</f>
        <v>2542421</v>
      </c>
      <c r="G87" s="28">
        <f t="shared" si="87"/>
        <v>2489679.2000000002</v>
      </c>
      <c r="H87" s="28">
        <v>0</v>
      </c>
      <c r="I87" s="28">
        <v>0</v>
      </c>
      <c r="J87" s="28">
        <v>2489679.2000000002</v>
      </c>
      <c r="K87" s="28">
        <v>-2489679.2000000002</v>
      </c>
      <c r="L87" s="28">
        <v>0</v>
      </c>
      <c r="M87" s="33">
        <v>0.97925528462831291</v>
      </c>
      <c r="N87" s="28">
        <v>0</v>
      </c>
      <c r="O87" s="33">
        <v>0</v>
      </c>
      <c r="P87" s="29">
        <v>0</v>
      </c>
      <c r="Q87" s="30">
        <f t="shared" si="77"/>
        <v>0.97925528462831302</v>
      </c>
      <c r="R87" s="30">
        <f t="shared" si="76"/>
        <v>1.0754451577566002</v>
      </c>
      <c r="S87" s="32"/>
    </row>
    <row r="88" spans="1:19" ht="110.25" hidden="1" outlineLevel="4" x14ac:dyDescent="0.25">
      <c r="A88" s="26" t="s">
        <v>145</v>
      </c>
      <c r="B88" s="27" t="s">
        <v>32</v>
      </c>
      <c r="C88" s="27" t="s">
        <v>33</v>
      </c>
      <c r="D88" s="27" t="s">
        <v>7</v>
      </c>
      <c r="E88" s="28">
        <f>E89</f>
        <v>1975022</v>
      </c>
      <c r="F88" s="28">
        <f t="shared" ref="F88:G88" si="88">F89</f>
        <v>1879522</v>
      </c>
      <c r="G88" s="28">
        <f t="shared" si="88"/>
        <v>1871695.42</v>
      </c>
      <c r="H88" s="28">
        <v>0</v>
      </c>
      <c r="I88" s="28">
        <v>0</v>
      </c>
      <c r="J88" s="28">
        <v>1871695.42</v>
      </c>
      <c r="K88" s="28">
        <v>-1871695.42</v>
      </c>
      <c r="L88" s="28">
        <v>0</v>
      </c>
      <c r="M88" s="33">
        <v>0.9958358667788938</v>
      </c>
      <c r="N88" s="28">
        <v>0</v>
      </c>
      <c r="O88" s="33">
        <v>0</v>
      </c>
      <c r="P88" s="29">
        <v>0</v>
      </c>
      <c r="Q88" s="30">
        <f t="shared" si="77"/>
        <v>0.9958358667788938</v>
      </c>
      <c r="R88" s="30">
        <f t="shared" si="76"/>
        <v>0.9476833270717997</v>
      </c>
      <c r="S88" s="32"/>
    </row>
    <row r="89" spans="1:19" ht="31.5" hidden="1" outlineLevel="5" x14ac:dyDescent="0.25">
      <c r="A89" s="26" t="s">
        <v>269</v>
      </c>
      <c r="B89" s="27" t="s">
        <v>32</v>
      </c>
      <c r="C89" s="27" t="s">
        <v>33</v>
      </c>
      <c r="D89" s="27" t="s">
        <v>34</v>
      </c>
      <c r="E89" s="28">
        <v>1975022</v>
      </c>
      <c r="F89" s="28">
        <v>1879522</v>
      </c>
      <c r="G89" s="28">
        <v>1871695.42</v>
      </c>
      <c r="H89" s="28">
        <v>0</v>
      </c>
      <c r="I89" s="28">
        <v>0</v>
      </c>
      <c r="J89" s="28">
        <v>1871695.42</v>
      </c>
      <c r="K89" s="28">
        <v>-1871695.42</v>
      </c>
      <c r="L89" s="28">
        <v>0</v>
      </c>
      <c r="M89" s="33">
        <v>0.9958358667788938</v>
      </c>
      <c r="N89" s="28">
        <v>0</v>
      </c>
      <c r="O89" s="33">
        <v>0</v>
      </c>
      <c r="P89" s="29">
        <v>0</v>
      </c>
      <c r="Q89" s="30">
        <f t="shared" si="77"/>
        <v>0.9958358667788938</v>
      </c>
      <c r="R89" s="30">
        <f t="shared" si="76"/>
        <v>0.9476833270717997</v>
      </c>
      <c r="S89" s="32"/>
    </row>
    <row r="90" spans="1:19" ht="27" hidden="1" customHeight="1" outlineLevel="4" x14ac:dyDescent="0.25">
      <c r="A90" s="26" t="s">
        <v>146</v>
      </c>
      <c r="B90" s="27" t="s">
        <v>32</v>
      </c>
      <c r="C90" s="27" t="s">
        <v>33</v>
      </c>
      <c r="D90" s="27" t="s">
        <v>9</v>
      </c>
      <c r="E90" s="28">
        <f>E91</f>
        <v>340000</v>
      </c>
      <c r="F90" s="28">
        <f t="shared" ref="F90:G90" si="89">F91</f>
        <v>662899</v>
      </c>
      <c r="G90" s="28">
        <f t="shared" si="89"/>
        <v>617983.78</v>
      </c>
      <c r="H90" s="28">
        <v>0</v>
      </c>
      <c r="I90" s="28">
        <v>0</v>
      </c>
      <c r="J90" s="28">
        <v>617983.78</v>
      </c>
      <c r="K90" s="28">
        <v>-617983.78</v>
      </c>
      <c r="L90" s="28">
        <v>0</v>
      </c>
      <c r="M90" s="33">
        <v>0.93224424836966113</v>
      </c>
      <c r="N90" s="28">
        <v>0</v>
      </c>
      <c r="O90" s="33">
        <v>0</v>
      </c>
      <c r="P90" s="29">
        <v>0</v>
      </c>
      <c r="Q90" s="30">
        <f t="shared" si="77"/>
        <v>0.93224424836966113</v>
      </c>
      <c r="R90" s="30">
        <f t="shared" si="76"/>
        <v>1.8175993529411765</v>
      </c>
      <c r="S90" s="32"/>
    </row>
    <row r="91" spans="1:19" ht="47.25" hidden="1" outlineLevel="5" x14ac:dyDescent="0.25">
      <c r="A91" s="26" t="s">
        <v>265</v>
      </c>
      <c r="B91" s="27" t="s">
        <v>32</v>
      </c>
      <c r="C91" s="27" t="s">
        <v>33</v>
      </c>
      <c r="D91" s="27" t="s">
        <v>10</v>
      </c>
      <c r="E91" s="28">
        <v>340000</v>
      </c>
      <c r="F91" s="28">
        <v>662899</v>
      </c>
      <c r="G91" s="28">
        <v>617983.78</v>
      </c>
      <c r="H91" s="28">
        <v>0</v>
      </c>
      <c r="I91" s="28">
        <v>0</v>
      </c>
      <c r="J91" s="28">
        <v>617983.78</v>
      </c>
      <c r="K91" s="28">
        <v>-617983.78</v>
      </c>
      <c r="L91" s="28">
        <v>0</v>
      </c>
      <c r="M91" s="33">
        <v>0.93224424836966113</v>
      </c>
      <c r="N91" s="28">
        <v>0</v>
      </c>
      <c r="O91" s="33">
        <v>0</v>
      </c>
      <c r="P91" s="29">
        <v>0</v>
      </c>
      <c r="Q91" s="30">
        <f t="shared" si="77"/>
        <v>0.93224424836966113</v>
      </c>
      <c r="R91" s="30">
        <f t="shared" si="76"/>
        <v>1.8175993529411765</v>
      </c>
      <c r="S91" s="32"/>
    </row>
    <row r="92" spans="1:19" ht="63" hidden="1" outlineLevel="3" x14ac:dyDescent="0.25">
      <c r="A92" s="26" t="s">
        <v>163</v>
      </c>
      <c r="B92" s="27" t="s">
        <v>32</v>
      </c>
      <c r="C92" s="27" t="s">
        <v>35</v>
      </c>
      <c r="D92" s="27" t="s">
        <v>3</v>
      </c>
      <c r="E92" s="28">
        <f>E93</f>
        <v>72000</v>
      </c>
      <c r="F92" s="28">
        <f t="shared" ref="F92:G93" si="90">F93</f>
        <v>144300</v>
      </c>
      <c r="G92" s="28">
        <f t="shared" si="90"/>
        <v>143903.51999999999</v>
      </c>
      <c r="H92" s="28">
        <v>0</v>
      </c>
      <c r="I92" s="28">
        <v>0</v>
      </c>
      <c r="J92" s="28">
        <v>143903.51999999999</v>
      </c>
      <c r="K92" s="28">
        <v>-143903.51999999999</v>
      </c>
      <c r="L92" s="28">
        <v>0</v>
      </c>
      <c r="M92" s="33">
        <v>0.99725239085239081</v>
      </c>
      <c r="N92" s="28">
        <v>0</v>
      </c>
      <c r="O92" s="33">
        <v>0</v>
      </c>
      <c r="P92" s="29">
        <v>0</v>
      </c>
      <c r="Q92" s="30">
        <f t="shared" si="77"/>
        <v>0.99725239085239081</v>
      </c>
      <c r="R92" s="30">
        <f t="shared" si="76"/>
        <v>1.9986599999999999</v>
      </c>
      <c r="S92" s="32"/>
    </row>
    <row r="93" spans="1:19" ht="27.75" hidden="1" customHeight="1" outlineLevel="4" x14ac:dyDescent="0.25">
      <c r="A93" s="26" t="s">
        <v>146</v>
      </c>
      <c r="B93" s="27" t="s">
        <v>32</v>
      </c>
      <c r="C93" s="27" t="s">
        <v>35</v>
      </c>
      <c r="D93" s="27" t="s">
        <v>9</v>
      </c>
      <c r="E93" s="28">
        <f>E94</f>
        <v>72000</v>
      </c>
      <c r="F93" s="28">
        <f t="shared" si="90"/>
        <v>144300</v>
      </c>
      <c r="G93" s="28">
        <f t="shared" si="90"/>
        <v>143903.51999999999</v>
      </c>
      <c r="H93" s="28">
        <v>0</v>
      </c>
      <c r="I93" s="28">
        <v>0</v>
      </c>
      <c r="J93" s="28">
        <v>143903.51999999999</v>
      </c>
      <c r="K93" s="28">
        <v>-143903.51999999999</v>
      </c>
      <c r="L93" s="28">
        <v>0</v>
      </c>
      <c r="M93" s="33">
        <v>0.99725239085239081</v>
      </c>
      <c r="N93" s="28">
        <v>0</v>
      </c>
      <c r="O93" s="33">
        <v>0</v>
      </c>
      <c r="P93" s="29">
        <v>0</v>
      </c>
      <c r="Q93" s="30">
        <f t="shared" si="77"/>
        <v>0.99725239085239081</v>
      </c>
      <c r="R93" s="30">
        <f t="shared" si="76"/>
        <v>1.9986599999999999</v>
      </c>
      <c r="S93" s="32"/>
    </row>
    <row r="94" spans="1:19" ht="47.25" hidden="1" outlineLevel="5" x14ac:dyDescent="0.25">
      <c r="A94" s="26" t="s">
        <v>265</v>
      </c>
      <c r="B94" s="27" t="s">
        <v>32</v>
      </c>
      <c r="C94" s="27" t="s">
        <v>35</v>
      </c>
      <c r="D94" s="27" t="s">
        <v>10</v>
      </c>
      <c r="E94" s="28">
        <v>72000</v>
      </c>
      <c r="F94" s="28">
        <v>144300</v>
      </c>
      <c r="G94" s="28">
        <v>143903.51999999999</v>
      </c>
      <c r="H94" s="28">
        <v>0</v>
      </c>
      <c r="I94" s="28">
        <v>0</v>
      </c>
      <c r="J94" s="28">
        <v>143903.51999999999</v>
      </c>
      <c r="K94" s="28">
        <v>-143903.51999999999</v>
      </c>
      <c r="L94" s="28">
        <v>0</v>
      </c>
      <c r="M94" s="33">
        <v>0.99725239085239081</v>
      </c>
      <c r="N94" s="28">
        <v>0</v>
      </c>
      <c r="O94" s="33">
        <v>0</v>
      </c>
      <c r="P94" s="29">
        <v>0</v>
      </c>
      <c r="Q94" s="30">
        <f t="shared" si="77"/>
        <v>0.99725239085239081</v>
      </c>
      <c r="R94" s="30">
        <f t="shared" si="76"/>
        <v>1.9986599999999999</v>
      </c>
      <c r="S94" s="32"/>
    </row>
    <row r="95" spans="1:19" s="4" customFormat="1" ht="15.75" outlineLevel="1" collapsed="1" x14ac:dyDescent="0.25">
      <c r="A95" s="21" t="s">
        <v>256</v>
      </c>
      <c r="B95" s="22" t="s">
        <v>36</v>
      </c>
      <c r="C95" s="22" t="s">
        <v>2</v>
      </c>
      <c r="D95" s="22" t="s">
        <v>3</v>
      </c>
      <c r="E95" s="23">
        <f>E96+E100+E104+E118</f>
        <v>11706913.240000002</v>
      </c>
      <c r="F95" s="23">
        <f>F96+F100+F104+F118</f>
        <v>12297376.640000001</v>
      </c>
      <c r="G95" s="23">
        <f t="shared" ref="G95" si="91">G96+G100+G104+G118</f>
        <v>12191174.379999999</v>
      </c>
      <c r="H95" s="23">
        <v>0</v>
      </c>
      <c r="I95" s="23">
        <v>0</v>
      </c>
      <c r="J95" s="23">
        <v>12064960.380000001</v>
      </c>
      <c r="K95" s="23">
        <v>-12064960.380000001</v>
      </c>
      <c r="L95" s="23">
        <v>0</v>
      </c>
      <c r="M95" s="35">
        <v>0.99176317958376259</v>
      </c>
      <c r="N95" s="23">
        <v>0</v>
      </c>
      <c r="O95" s="35">
        <v>0</v>
      </c>
      <c r="P95" s="36">
        <v>0</v>
      </c>
      <c r="Q95" s="24">
        <f t="shared" si="77"/>
        <v>0.99136382798469758</v>
      </c>
      <c r="R95" s="24">
        <f t="shared" si="76"/>
        <v>1.0413653992365282</v>
      </c>
      <c r="S95" s="25"/>
    </row>
    <row r="96" spans="1:19" s="6" customFormat="1" ht="15.75" outlineLevel="2" x14ac:dyDescent="0.25">
      <c r="A96" s="26" t="s">
        <v>229</v>
      </c>
      <c r="B96" s="27" t="s">
        <v>37</v>
      </c>
      <c r="C96" s="27" t="s">
        <v>2</v>
      </c>
      <c r="D96" s="27" t="s">
        <v>3</v>
      </c>
      <c r="E96" s="28">
        <f>E97</f>
        <v>35545</v>
      </c>
      <c r="F96" s="28">
        <f t="shared" ref="F96:G98" si="92">F97</f>
        <v>35545</v>
      </c>
      <c r="G96" s="28">
        <f t="shared" si="92"/>
        <v>35544.6</v>
      </c>
      <c r="H96" s="28">
        <v>0</v>
      </c>
      <c r="I96" s="28">
        <v>0</v>
      </c>
      <c r="J96" s="28">
        <v>35544.6</v>
      </c>
      <c r="K96" s="28">
        <v>-35544.6</v>
      </c>
      <c r="L96" s="28">
        <v>0</v>
      </c>
      <c r="M96" s="33">
        <v>0.99998874665916448</v>
      </c>
      <c r="N96" s="28">
        <v>0</v>
      </c>
      <c r="O96" s="33">
        <v>0</v>
      </c>
      <c r="P96" s="29">
        <v>0</v>
      </c>
      <c r="Q96" s="30">
        <f t="shared" si="77"/>
        <v>0.99998874665916437</v>
      </c>
      <c r="R96" s="30">
        <f t="shared" si="76"/>
        <v>0.99998874665916437</v>
      </c>
      <c r="S96" s="37"/>
    </row>
    <row r="97" spans="1:19" ht="47.25" hidden="1" outlineLevel="3" x14ac:dyDescent="0.25">
      <c r="A97" s="26" t="s">
        <v>164</v>
      </c>
      <c r="B97" s="27" t="s">
        <v>37</v>
      </c>
      <c r="C97" s="27" t="s">
        <v>38</v>
      </c>
      <c r="D97" s="27" t="s">
        <v>3</v>
      </c>
      <c r="E97" s="28">
        <f>E98</f>
        <v>35545</v>
      </c>
      <c r="F97" s="28">
        <f t="shared" si="92"/>
        <v>35545</v>
      </c>
      <c r="G97" s="28">
        <f t="shared" si="92"/>
        <v>35544.6</v>
      </c>
      <c r="H97" s="28">
        <v>0</v>
      </c>
      <c r="I97" s="28">
        <v>0</v>
      </c>
      <c r="J97" s="28">
        <v>35544.6</v>
      </c>
      <c r="K97" s="28">
        <v>-35544.6</v>
      </c>
      <c r="L97" s="28">
        <v>0</v>
      </c>
      <c r="M97" s="33">
        <v>0.99998874665916448</v>
      </c>
      <c r="N97" s="28">
        <v>0</v>
      </c>
      <c r="O97" s="33">
        <v>0</v>
      </c>
      <c r="P97" s="29">
        <v>0</v>
      </c>
      <c r="Q97" s="30">
        <f t="shared" si="77"/>
        <v>0.99998874665916437</v>
      </c>
      <c r="R97" s="30">
        <f t="shared" si="76"/>
        <v>0.99998874665916437</v>
      </c>
      <c r="S97" s="38"/>
    </row>
    <row r="98" spans="1:19" ht="63" hidden="1" outlineLevel="4" x14ac:dyDescent="0.25">
      <c r="A98" s="26" t="s">
        <v>148</v>
      </c>
      <c r="B98" s="27" t="s">
        <v>37</v>
      </c>
      <c r="C98" s="27" t="s">
        <v>38</v>
      </c>
      <c r="D98" s="27" t="s">
        <v>24</v>
      </c>
      <c r="E98" s="28">
        <f>E99</f>
        <v>35545</v>
      </c>
      <c r="F98" s="28">
        <f t="shared" si="92"/>
        <v>35545</v>
      </c>
      <c r="G98" s="28">
        <f t="shared" si="92"/>
        <v>35544.6</v>
      </c>
      <c r="H98" s="28">
        <v>0</v>
      </c>
      <c r="I98" s="28">
        <v>0</v>
      </c>
      <c r="J98" s="28">
        <v>35544.6</v>
      </c>
      <c r="K98" s="28">
        <v>-35544.6</v>
      </c>
      <c r="L98" s="28">
        <v>0</v>
      </c>
      <c r="M98" s="33">
        <v>0.99998874665916448</v>
      </c>
      <c r="N98" s="28">
        <v>0</v>
      </c>
      <c r="O98" s="33">
        <v>0</v>
      </c>
      <c r="P98" s="29">
        <v>0</v>
      </c>
      <c r="Q98" s="30">
        <f t="shared" si="77"/>
        <v>0.99998874665916437</v>
      </c>
      <c r="R98" s="30">
        <f t="shared" si="76"/>
        <v>0.99998874665916437</v>
      </c>
      <c r="S98" s="38"/>
    </row>
    <row r="99" spans="1:19" ht="15.75" hidden="1" outlineLevel="5" x14ac:dyDescent="0.25">
      <c r="A99" s="26" t="s">
        <v>268</v>
      </c>
      <c r="B99" s="27" t="s">
        <v>37</v>
      </c>
      <c r="C99" s="27" t="s">
        <v>38</v>
      </c>
      <c r="D99" s="27" t="s">
        <v>25</v>
      </c>
      <c r="E99" s="28">
        <v>35545</v>
      </c>
      <c r="F99" s="28">
        <v>35545</v>
      </c>
      <c r="G99" s="28">
        <v>35544.6</v>
      </c>
      <c r="H99" s="28">
        <v>0</v>
      </c>
      <c r="I99" s="28">
        <v>0</v>
      </c>
      <c r="J99" s="28">
        <v>35544.6</v>
      </c>
      <c r="K99" s="28">
        <v>-35544.6</v>
      </c>
      <c r="L99" s="28">
        <v>0</v>
      </c>
      <c r="M99" s="33">
        <v>0.99998874665916448</v>
      </c>
      <c r="N99" s="28">
        <v>0</v>
      </c>
      <c r="O99" s="33">
        <v>0</v>
      </c>
      <c r="P99" s="29">
        <v>0</v>
      </c>
      <c r="Q99" s="30">
        <f t="shared" si="77"/>
        <v>0.99998874665916437</v>
      </c>
      <c r="R99" s="30">
        <f t="shared" si="76"/>
        <v>0.99998874665916437</v>
      </c>
      <c r="S99" s="38"/>
    </row>
    <row r="100" spans="1:19" s="6" customFormat="1" ht="15.75" outlineLevel="2" collapsed="1" x14ac:dyDescent="0.25">
      <c r="A100" s="26" t="s">
        <v>230</v>
      </c>
      <c r="B100" s="27" t="s">
        <v>39</v>
      </c>
      <c r="C100" s="27" t="s">
        <v>2</v>
      </c>
      <c r="D100" s="27" t="s">
        <v>3</v>
      </c>
      <c r="E100" s="28">
        <f>E101</f>
        <v>99576.71</v>
      </c>
      <c r="F100" s="28">
        <f t="shared" ref="F100:G102" si="93">F101</f>
        <v>99576.71</v>
      </c>
      <c r="G100" s="28">
        <f t="shared" si="93"/>
        <v>99576.68</v>
      </c>
      <c r="H100" s="28">
        <f t="shared" ref="H100:P102" si="94">H101</f>
        <v>0</v>
      </c>
      <c r="I100" s="28">
        <f t="shared" si="94"/>
        <v>0</v>
      </c>
      <c r="J100" s="28">
        <f t="shared" si="94"/>
        <v>99576.68</v>
      </c>
      <c r="K100" s="28">
        <f t="shared" si="94"/>
        <v>-99576.68</v>
      </c>
      <c r="L100" s="28">
        <f t="shared" si="94"/>
        <v>0</v>
      </c>
      <c r="M100" s="28">
        <f t="shared" si="94"/>
        <v>0.99999969872473193</v>
      </c>
      <c r="N100" s="28">
        <f t="shared" si="94"/>
        <v>0</v>
      </c>
      <c r="O100" s="28">
        <f t="shared" si="94"/>
        <v>0</v>
      </c>
      <c r="P100" s="29">
        <f t="shared" si="94"/>
        <v>0</v>
      </c>
      <c r="Q100" s="30">
        <f t="shared" si="77"/>
        <v>0.99999969872473182</v>
      </c>
      <c r="R100" s="30">
        <f t="shared" si="76"/>
        <v>0.99999969872473182</v>
      </c>
      <c r="S100" s="37"/>
    </row>
    <row r="101" spans="1:19" ht="204.75" hidden="1" outlineLevel="3" x14ac:dyDescent="0.25">
      <c r="A101" s="26" t="s">
        <v>165</v>
      </c>
      <c r="B101" s="27" t="s">
        <v>39</v>
      </c>
      <c r="C101" s="27" t="s">
        <v>40</v>
      </c>
      <c r="D101" s="27" t="s">
        <v>3</v>
      </c>
      <c r="E101" s="28">
        <f>E102</f>
        <v>99576.71</v>
      </c>
      <c r="F101" s="28">
        <f t="shared" si="93"/>
        <v>99576.71</v>
      </c>
      <c r="G101" s="28">
        <f t="shared" si="93"/>
        <v>99576.68</v>
      </c>
      <c r="H101" s="28">
        <f t="shared" si="94"/>
        <v>0</v>
      </c>
      <c r="I101" s="28">
        <f t="shared" si="94"/>
        <v>0</v>
      </c>
      <c r="J101" s="28">
        <f t="shared" si="94"/>
        <v>99576.68</v>
      </c>
      <c r="K101" s="28">
        <f t="shared" si="94"/>
        <v>-99576.68</v>
      </c>
      <c r="L101" s="28">
        <f t="shared" si="94"/>
        <v>0</v>
      </c>
      <c r="M101" s="28">
        <f t="shared" si="94"/>
        <v>0.99999969872473193</v>
      </c>
      <c r="N101" s="28">
        <f t="shared" si="94"/>
        <v>0</v>
      </c>
      <c r="O101" s="28">
        <f t="shared" si="94"/>
        <v>0</v>
      </c>
      <c r="P101" s="29">
        <f t="shared" si="94"/>
        <v>0</v>
      </c>
      <c r="Q101" s="30">
        <f t="shared" si="77"/>
        <v>0.99999969872473182</v>
      </c>
      <c r="R101" s="30">
        <f t="shared" si="76"/>
        <v>0.99999969872473182</v>
      </c>
      <c r="S101" s="38"/>
    </row>
    <row r="102" spans="1:19" ht="27" hidden="1" customHeight="1" outlineLevel="4" x14ac:dyDescent="0.25">
      <c r="A102" s="26" t="s">
        <v>146</v>
      </c>
      <c r="B102" s="27" t="s">
        <v>39</v>
      </c>
      <c r="C102" s="27" t="s">
        <v>40</v>
      </c>
      <c r="D102" s="27" t="s">
        <v>9</v>
      </c>
      <c r="E102" s="28">
        <f>E103</f>
        <v>99576.71</v>
      </c>
      <c r="F102" s="28">
        <f t="shared" si="93"/>
        <v>99576.71</v>
      </c>
      <c r="G102" s="28">
        <f t="shared" si="93"/>
        <v>99576.68</v>
      </c>
      <c r="H102" s="28">
        <f t="shared" si="94"/>
        <v>0</v>
      </c>
      <c r="I102" s="28">
        <f t="shared" si="94"/>
        <v>0</v>
      </c>
      <c r="J102" s="28">
        <f t="shared" si="94"/>
        <v>99576.68</v>
      </c>
      <c r="K102" s="28">
        <f t="shared" si="94"/>
        <v>-99576.68</v>
      </c>
      <c r="L102" s="28">
        <f t="shared" si="94"/>
        <v>0</v>
      </c>
      <c r="M102" s="28">
        <f t="shared" si="94"/>
        <v>0.99999969872473193</v>
      </c>
      <c r="N102" s="28">
        <f t="shared" si="94"/>
        <v>0</v>
      </c>
      <c r="O102" s="28">
        <f t="shared" si="94"/>
        <v>0</v>
      </c>
      <c r="P102" s="29">
        <f t="shared" si="94"/>
        <v>0</v>
      </c>
      <c r="Q102" s="30">
        <f t="shared" si="77"/>
        <v>0.99999969872473182</v>
      </c>
      <c r="R102" s="30">
        <f t="shared" si="76"/>
        <v>0.99999969872473182</v>
      </c>
      <c r="S102" s="38"/>
    </row>
    <row r="103" spans="1:19" ht="47.25" hidden="1" outlineLevel="5" x14ac:dyDescent="0.25">
      <c r="A103" s="26" t="s">
        <v>265</v>
      </c>
      <c r="B103" s="27" t="s">
        <v>39</v>
      </c>
      <c r="C103" s="27" t="s">
        <v>40</v>
      </c>
      <c r="D103" s="27" t="s">
        <v>10</v>
      </c>
      <c r="E103" s="28">
        <v>99576.71</v>
      </c>
      <c r="F103" s="28">
        <v>99576.71</v>
      </c>
      <c r="G103" s="28">
        <v>99576.68</v>
      </c>
      <c r="H103" s="28">
        <v>0</v>
      </c>
      <c r="I103" s="28">
        <v>0</v>
      </c>
      <c r="J103" s="28">
        <v>99576.68</v>
      </c>
      <c r="K103" s="28">
        <v>-99576.68</v>
      </c>
      <c r="L103" s="28">
        <v>0</v>
      </c>
      <c r="M103" s="33">
        <v>0.99999969872473193</v>
      </c>
      <c r="N103" s="28">
        <v>0</v>
      </c>
      <c r="O103" s="33">
        <v>0</v>
      </c>
      <c r="P103" s="29">
        <v>0</v>
      </c>
      <c r="Q103" s="30">
        <f t="shared" si="77"/>
        <v>0.99999969872473182</v>
      </c>
      <c r="R103" s="30">
        <f t="shared" si="76"/>
        <v>0.99999969872473182</v>
      </c>
      <c r="S103" s="38"/>
    </row>
    <row r="104" spans="1:19" s="6" customFormat="1" ht="19.5" customHeight="1" outlineLevel="2" collapsed="1" x14ac:dyDescent="0.25">
      <c r="A104" s="26" t="s">
        <v>231</v>
      </c>
      <c r="B104" s="27" t="s">
        <v>41</v>
      </c>
      <c r="C104" s="27" t="s">
        <v>2</v>
      </c>
      <c r="D104" s="27" t="s">
        <v>3</v>
      </c>
      <c r="E104" s="28">
        <f>E105+E108+E111+E114</f>
        <v>11112907.530000001</v>
      </c>
      <c r="F104" s="28">
        <f>F105+F108+F111+F114</f>
        <v>11646156.93</v>
      </c>
      <c r="G104" s="28">
        <f t="shared" ref="G104" si="95">G105+G108+G111+G114</f>
        <v>11562155.1</v>
      </c>
      <c r="H104" s="28">
        <v>0</v>
      </c>
      <c r="I104" s="28">
        <v>0</v>
      </c>
      <c r="J104" s="28">
        <v>11562155.1</v>
      </c>
      <c r="K104" s="28">
        <v>-11562155.1</v>
      </c>
      <c r="L104" s="28">
        <v>0</v>
      </c>
      <c r="M104" s="33">
        <v>0.99278716313845861</v>
      </c>
      <c r="N104" s="28">
        <v>0</v>
      </c>
      <c r="O104" s="33">
        <v>0</v>
      </c>
      <c r="P104" s="29">
        <v>0</v>
      </c>
      <c r="Q104" s="30">
        <f t="shared" si="77"/>
        <v>0.99278716313845861</v>
      </c>
      <c r="R104" s="30">
        <f t="shared" si="76"/>
        <v>1.0404257453584695</v>
      </c>
      <c r="S104" s="37"/>
    </row>
    <row r="105" spans="1:19" ht="14.25" hidden="1" customHeight="1" outlineLevel="3" x14ac:dyDescent="0.25">
      <c r="A105" s="26" t="s">
        <v>166</v>
      </c>
      <c r="B105" s="27" t="s">
        <v>41</v>
      </c>
      <c r="C105" s="27" t="s">
        <v>42</v>
      </c>
      <c r="D105" s="27" t="s">
        <v>3</v>
      </c>
      <c r="E105" s="28">
        <f>E106</f>
        <v>370000</v>
      </c>
      <c r="F105" s="28">
        <f t="shared" ref="F105:G106" si="96">F106</f>
        <v>342846.4</v>
      </c>
      <c r="G105" s="28">
        <f t="shared" si="96"/>
        <v>335872.4</v>
      </c>
      <c r="H105" s="28">
        <v>0</v>
      </c>
      <c r="I105" s="28">
        <v>0</v>
      </c>
      <c r="J105" s="28">
        <v>335872.4</v>
      </c>
      <c r="K105" s="28">
        <v>-335872.4</v>
      </c>
      <c r="L105" s="28">
        <v>0</v>
      </c>
      <c r="M105" s="33">
        <v>0.97965852930058472</v>
      </c>
      <c r="N105" s="28">
        <v>0</v>
      </c>
      <c r="O105" s="33">
        <v>0</v>
      </c>
      <c r="P105" s="29">
        <v>0</v>
      </c>
      <c r="Q105" s="30">
        <f t="shared" si="77"/>
        <v>0.97965852930058472</v>
      </c>
      <c r="R105" s="30">
        <f t="shared" si="76"/>
        <v>0.90776324324324331</v>
      </c>
      <c r="S105" s="32"/>
    </row>
    <row r="106" spans="1:19" ht="29.25" hidden="1" customHeight="1" outlineLevel="4" x14ac:dyDescent="0.25">
      <c r="A106" s="26" t="s">
        <v>146</v>
      </c>
      <c r="B106" s="27" t="s">
        <v>41</v>
      </c>
      <c r="C106" s="27" t="s">
        <v>42</v>
      </c>
      <c r="D106" s="27" t="s">
        <v>9</v>
      </c>
      <c r="E106" s="28">
        <f>E107</f>
        <v>370000</v>
      </c>
      <c r="F106" s="28">
        <f t="shared" si="96"/>
        <v>342846.4</v>
      </c>
      <c r="G106" s="28">
        <f t="shared" si="96"/>
        <v>335872.4</v>
      </c>
      <c r="H106" s="28">
        <v>0</v>
      </c>
      <c r="I106" s="28">
        <v>0</v>
      </c>
      <c r="J106" s="28">
        <v>335872.4</v>
      </c>
      <c r="K106" s="28">
        <v>-335872.4</v>
      </c>
      <c r="L106" s="28">
        <v>0</v>
      </c>
      <c r="M106" s="33">
        <v>0.97965852930058472</v>
      </c>
      <c r="N106" s="28">
        <v>0</v>
      </c>
      <c r="O106" s="33">
        <v>0</v>
      </c>
      <c r="P106" s="29">
        <v>0</v>
      </c>
      <c r="Q106" s="30">
        <f t="shared" si="77"/>
        <v>0.97965852930058472</v>
      </c>
      <c r="R106" s="30">
        <f t="shared" si="76"/>
        <v>0.90776324324324331</v>
      </c>
      <c r="S106" s="32"/>
    </row>
    <row r="107" spans="1:19" ht="47.25" hidden="1" outlineLevel="5" x14ac:dyDescent="0.25">
      <c r="A107" s="26" t="s">
        <v>265</v>
      </c>
      <c r="B107" s="27" t="s">
        <v>41</v>
      </c>
      <c r="C107" s="27" t="s">
        <v>42</v>
      </c>
      <c r="D107" s="27" t="s">
        <v>10</v>
      </c>
      <c r="E107" s="28">
        <v>370000</v>
      </c>
      <c r="F107" s="28">
        <v>342846.4</v>
      </c>
      <c r="G107" s="28">
        <v>335872.4</v>
      </c>
      <c r="H107" s="28">
        <v>0</v>
      </c>
      <c r="I107" s="28">
        <v>0</v>
      </c>
      <c r="J107" s="28">
        <v>335872.4</v>
      </c>
      <c r="K107" s="28">
        <v>-335872.4</v>
      </c>
      <c r="L107" s="28">
        <v>0</v>
      </c>
      <c r="M107" s="33">
        <v>0.97965852930058472</v>
      </c>
      <c r="N107" s="28">
        <v>0</v>
      </c>
      <c r="O107" s="33">
        <v>0</v>
      </c>
      <c r="P107" s="29">
        <v>0</v>
      </c>
      <c r="Q107" s="30">
        <f t="shared" si="77"/>
        <v>0.97965852930058472</v>
      </c>
      <c r="R107" s="30">
        <f t="shared" si="76"/>
        <v>0.90776324324324331</v>
      </c>
      <c r="S107" s="32"/>
    </row>
    <row r="108" spans="1:19" ht="63" hidden="1" outlineLevel="3" x14ac:dyDescent="0.25">
      <c r="A108" s="26" t="s">
        <v>167</v>
      </c>
      <c r="B108" s="27" t="s">
        <v>41</v>
      </c>
      <c r="C108" s="27" t="s">
        <v>43</v>
      </c>
      <c r="D108" s="27" t="s">
        <v>3</v>
      </c>
      <c r="E108" s="28">
        <f>E109</f>
        <v>3291000</v>
      </c>
      <c r="F108" s="28">
        <f t="shared" ref="F108:G109" si="97">F109</f>
        <v>3696403</v>
      </c>
      <c r="G108" s="28">
        <f t="shared" si="97"/>
        <v>3651202.7</v>
      </c>
      <c r="H108" s="28">
        <v>0</v>
      </c>
      <c r="I108" s="28">
        <v>0</v>
      </c>
      <c r="J108" s="28">
        <v>3651202.7</v>
      </c>
      <c r="K108" s="28">
        <v>-3651202.7</v>
      </c>
      <c r="L108" s="28">
        <v>0</v>
      </c>
      <c r="M108" s="33">
        <v>0.98777181492385979</v>
      </c>
      <c r="N108" s="28">
        <v>0</v>
      </c>
      <c r="O108" s="33">
        <v>0</v>
      </c>
      <c r="P108" s="29">
        <v>0</v>
      </c>
      <c r="Q108" s="30">
        <f t="shared" si="77"/>
        <v>0.98777181492385979</v>
      </c>
      <c r="R108" s="30">
        <f t="shared" si="76"/>
        <v>1.1094508356122759</v>
      </c>
      <c r="S108" s="32"/>
    </row>
    <row r="109" spans="1:19" ht="28.5" hidden="1" customHeight="1" outlineLevel="4" x14ac:dyDescent="0.25">
      <c r="A109" s="26" t="s">
        <v>146</v>
      </c>
      <c r="B109" s="27" t="s">
        <v>41</v>
      </c>
      <c r="C109" s="27" t="s">
        <v>43</v>
      </c>
      <c r="D109" s="27" t="s">
        <v>9</v>
      </c>
      <c r="E109" s="28">
        <f>E110</f>
        <v>3291000</v>
      </c>
      <c r="F109" s="28">
        <f t="shared" si="97"/>
        <v>3696403</v>
      </c>
      <c r="G109" s="28">
        <f t="shared" si="97"/>
        <v>3651202.7</v>
      </c>
      <c r="H109" s="28">
        <v>0</v>
      </c>
      <c r="I109" s="28">
        <v>0</v>
      </c>
      <c r="J109" s="28">
        <v>3651202.7</v>
      </c>
      <c r="K109" s="28">
        <v>-3651202.7</v>
      </c>
      <c r="L109" s="28">
        <v>0</v>
      </c>
      <c r="M109" s="33">
        <v>0.98777181492385979</v>
      </c>
      <c r="N109" s="28">
        <v>0</v>
      </c>
      <c r="O109" s="33">
        <v>0</v>
      </c>
      <c r="P109" s="29">
        <v>0</v>
      </c>
      <c r="Q109" s="30">
        <f t="shared" si="77"/>
        <v>0.98777181492385979</v>
      </c>
      <c r="R109" s="30">
        <f t="shared" si="76"/>
        <v>1.1094508356122759</v>
      </c>
      <c r="S109" s="32"/>
    </row>
    <row r="110" spans="1:19" ht="47.25" hidden="1" outlineLevel="5" x14ac:dyDescent="0.25">
      <c r="A110" s="26" t="s">
        <v>265</v>
      </c>
      <c r="B110" s="27" t="s">
        <v>41</v>
      </c>
      <c r="C110" s="27" t="s">
        <v>43</v>
      </c>
      <c r="D110" s="27" t="s">
        <v>10</v>
      </c>
      <c r="E110" s="28">
        <v>3291000</v>
      </c>
      <c r="F110" s="28">
        <v>3696403</v>
      </c>
      <c r="G110" s="28">
        <v>3651202.7</v>
      </c>
      <c r="H110" s="28">
        <v>0</v>
      </c>
      <c r="I110" s="28">
        <v>0</v>
      </c>
      <c r="J110" s="28">
        <v>3651202.7</v>
      </c>
      <c r="K110" s="28">
        <v>-3651202.7</v>
      </c>
      <c r="L110" s="28">
        <v>0</v>
      </c>
      <c r="M110" s="33">
        <v>0.98777181492385979</v>
      </c>
      <c r="N110" s="28">
        <v>0</v>
      </c>
      <c r="O110" s="33">
        <v>0</v>
      </c>
      <c r="P110" s="29">
        <v>0</v>
      </c>
      <c r="Q110" s="30">
        <f t="shared" si="77"/>
        <v>0.98777181492385979</v>
      </c>
      <c r="R110" s="30">
        <f t="shared" si="76"/>
        <v>1.1094508356122759</v>
      </c>
      <c r="S110" s="32"/>
    </row>
    <row r="111" spans="1:19" ht="63" hidden="1" outlineLevel="3" x14ac:dyDescent="0.25">
      <c r="A111" s="26" t="s">
        <v>167</v>
      </c>
      <c r="B111" s="27" t="s">
        <v>41</v>
      </c>
      <c r="C111" s="27" t="s">
        <v>44</v>
      </c>
      <c r="D111" s="27" t="s">
        <v>3</v>
      </c>
      <c r="E111" s="28">
        <f>E112</f>
        <v>7451907.5300000003</v>
      </c>
      <c r="F111" s="28">
        <f t="shared" ref="F111:G112" si="98">F112</f>
        <v>7451907.5300000003</v>
      </c>
      <c r="G111" s="28">
        <f t="shared" si="98"/>
        <v>7420080</v>
      </c>
      <c r="H111" s="28">
        <v>0</v>
      </c>
      <c r="I111" s="28">
        <v>0</v>
      </c>
      <c r="J111" s="28">
        <v>7420080</v>
      </c>
      <c r="K111" s="28">
        <v>-7420080</v>
      </c>
      <c r="L111" s="28">
        <v>0</v>
      </c>
      <c r="M111" s="33">
        <v>0.99572894190220851</v>
      </c>
      <c r="N111" s="28">
        <v>0</v>
      </c>
      <c r="O111" s="33">
        <v>0</v>
      </c>
      <c r="P111" s="29">
        <v>0</v>
      </c>
      <c r="Q111" s="30">
        <f t="shared" si="77"/>
        <v>0.99572894190220851</v>
      </c>
      <c r="R111" s="30">
        <f t="shared" si="76"/>
        <v>0.99572894190220851</v>
      </c>
      <c r="S111" s="32"/>
    </row>
    <row r="112" spans="1:19" ht="25.5" hidden="1" customHeight="1" outlineLevel="4" x14ac:dyDescent="0.25">
      <c r="A112" s="26" t="s">
        <v>146</v>
      </c>
      <c r="B112" s="27" t="s">
        <v>41</v>
      </c>
      <c r="C112" s="27" t="s">
        <v>44</v>
      </c>
      <c r="D112" s="27" t="s">
        <v>9</v>
      </c>
      <c r="E112" s="28">
        <f>E113</f>
        <v>7451907.5300000003</v>
      </c>
      <c r="F112" s="28">
        <f t="shared" si="98"/>
        <v>7451907.5300000003</v>
      </c>
      <c r="G112" s="28">
        <f t="shared" si="98"/>
        <v>7420080</v>
      </c>
      <c r="H112" s="28">
        <v>0</v>
      </c>
      <c r="I112" s="28">
        <v>0</v>
      </c>
      <c r="J112" s="28">
        <v>7420080</v>
      </c>
      <c r="K112" s="28">
        <v>-7420080</v>
      </c>
      <c r="L112" s="28">
        <v>0</v>
      </c>
      <c r="M112" s="33">
        <v>0.99572894190220851</v>
      </c>
      <c r="N112" s="28">
        <v>0</v>
      </c>
      <c r="O112" s="33">
        <v>0</v>
      </c>
      <c r="P112" s="29">
        <v>0</v>
      </c>
      <c r="Q112" s="30">
        <f t="shared" si="77"/>
        <v>0.99572894190220851</v>
      </c>
      <c r="R112" s="30">
        <f t="shared" si="76"/>
        <v>0.99572894190220851</v>
      </c>
      <c r="S112" s="32"/>
    </row>
    <row r="113" spans="1:19" ht="47.25" hidden="1" outlineLevel="5" x14ac:dyDescent="0.25">
      <c r="A113" s="26" t="s">
        <v>265</v>
      </c>
      <c r="B113" s="27" t="s">
        <v>41</v>
      </c>
      <c r="C113" s="27" t="s">
        <v>44</v>
      </c>
      <c r="D113" s="27" t="s">
        <v>10</v>
      </c>
      <c r="E113" s="28">
        <v>7451907.5300000003</v>
      </c>
      <c r="F113" s="28">
        <v>7451907.5300000003</v>
      </c>
      <c r="G113" s="28">
        <v>7420080</v>
      </c>
      <c r="H113" s="28">
        <v>0</v>
      </c>
      <c r="I113" s="28">
        <v>0</v>
      </c>
      <c r="J113" s="28">
        <v>7420080</v>
      </c>
      <c r="K113" s="28">
        <v>-7420080</v>
      </c>
      <c r="L113" s="28">
        <v>0</v>
      </c>
      <c r="M113" s="33">
        <v>0.99572894190220851</v>
      </c>
      <c r="N113" s="28">
        <v>0</v>
      </c>
      <c r="O113" s="33">
        <v>0</v>
      </c>
      <c r="P113" s="29">
        <v>0</v>
      </c>
      <c r="Q113" s="30">
        <f t="shared" si="77"/>
        <v>0.99572894190220851</v>
      </c>
      <c r="R113" s="30">
        <f t="shared" si="76"/>
        <v>0.99572894190220851</v>
      </c>
      <c r="S113" s="32"/>
    </row>
    <row r="114" spans="1:19" ht="31.5" hidden="1" outlineLevel="3" x14ac:dyDescent="0.25">
      <c r="A114" s="26" t="s">
        <v>168</v>
      </c>
      <c r="B114" s="27" t="s">
        <v>41</v>
      </c>
      <c r="C114" s="27" t="s">
        <v>45</v>
      </c>
      <c r="D114" s="27" t="s">
        <v>3</v>
      </c>
      <c r="E114" s="28">
        <f>E115</f>
        <v>0</v>
      </c>
      <c r="F114" s="28">
        <f t="shared" ref="F114:G114" si="99">F115</f>
        <v>155000</v>
      </c>
      <c r="G114" s="28">
        <f t="shared" si="99"/>
        <v>155000</v>
      </c>
      <c r="H114" s="28">
        <v>0</v>
      </c>
      <c r="I114" s="28">
        <v>0</v>
      </c>
      <c r="J114" s="28">
        <v>155000</v>
      </c>
      <c r="K114" s="28">
        <v>-155000</v>
      </c>
      <c r="L114" s="28">
        <v>0</v>
      </c>
      <c r="M114" s="33">
        <v>1</v>
      </c>
      <c r="N114" s="28">
        <v>0</v>
      </c>
      <c r="O114" s="33">
        <v>0</v>
      </c>
      <c r="P114" s="29">
        <v>0</v>
      </c>
      <c r="Q114" s="30">
        <f t="shared" si="77"/>
        <v>1</v>
      </c>
      <c r="R114" s="30" t="str">
        <f t="shared" si="76"/>
        <v>-</v>
      </c>
      <c r="S114" s="32"/>
    </row>
    <row r="115" spans="1:19" ht="15.75" hidden="1" outlineLevel="4" x14ac:dyDescent="0.25">
      <c r="A115" s="26" t="s">
        <v>147</v>
      </c>
      <c r="B115" s="27" t="s">
        <v>41</v>
      </c>
      <c r="C115" s="27" t="s">
        <v>45</v>
      </c>
      <c r="D115" s="27" t="s">
        <v>14</v>
      </c>
      <c r="E115" s="28">
        <f>E116+E117</f>
        <v>0</v>
      </c>
      <c r="F115" s="28">
        <f t="shared" ref="F115:G115" si="100">F116+F117</f>
        <v>155000</v>
      </c>
      <c r="G115" s="28">
        <f t="shared" si="100"/>
        <v>155000</v>
      </c>
      <c r="H115" s="28">
        <v>0</v>
      </c>
      <c r="I115" s="28">
        <v>0</v>
      </c>
      <c r="J115" s="28">
        <v>155000</v>
      </c>
      <c r="K115" s="28">
        <v>-155000</v>
      </c>
      <c r="L115" s="28">
        <v>0</v>
      </c>
      <c r="M115" s="33">
        <v>1</v>
      </c>
      <c r="N115" s="28">
        <v>0</v>
      </c>
      <c r="O115" s="33">
        <v>0</v>
      </c>
      <c r="P115" s="29">
        <v>0</v>
      </c>
      <c r="Q115" s="30">
        <f t="shared" si="77"/>
        <v>1</v>
      </c>
      <c r="R115" s="30" t="str">
        <f t="shared" si="76"/>
        <v>-</v>
      </c>
      <c r="S115" s="32"/>
    </row>
    <row r="116" spans="1:19" ht="15.75" hidden="1" outlineLevel="5" x14ac:dyDescent="0.25">
      <c r="A116" s="26" t="s">
        <v>270</v>
      </c>
      <c r="B116" s="27" t="s">
        <v>41</v>
      </c>
      <c r="C116" s="27" t="s">
        <v>45</v>
      </c>
      <c r="D116" s="27" t="s">
        <v>46</v>
      </c>
      <c r="E116" s="28">
        <v>0</v>
      </c>
      <c r="F116" s="28">
        <v>55000</v>
      </c>
      <c r="G116" s="28">
        <v>55000</v>
      </c>
      <c r="H116" s="28">
        <v>0</v>
      </c>
      <c r="I116" s="28">
        <v>0</v>
      </c>
      <c r="J116" s="28">
        <v>55000</v>
      </c>
      <c r="K116" s="28">
        <v>-55000</v>
      </c>
      <c r="L116" s="28">
        <v>0</v>
      </c>
      <c r="M116" s="33">
        <v>1</v>
      </c>
      <c r="N116" s="28">
        <v>0</v>
      </c>
      <c r="O116" s="33">
        <v>0</v>
      </c>
      <c r="P116" s="29">
        <v>0</v>
      </c>
      <c r="Q116" s="30">
        <f t="shared" si="77"/>
        <v>1</v>
      </c>
      <c r="R116" s="30" t="str">
        <f t="shared" si="76"/>
        <v>-</v>
      </c>
      <c r="S116" s="32"/>
    </row>
    <row r="117" spans="1:19" ht="15.75" hidden="1" customHeight="1" outlineLevel="5" x14ac:dyDescent="0.25">
      <c r="A117" s="26" t="s">
        <v>266</v>
      </c>
      <c r="B117" s="27" t="s">
        <v>41</v>
      </c>
      <c r="C117" s="27" t="s">
        <v>45</v>
      </c>
      <c r="D117" s="27" t="s">
        <v>15</v>
      </c>
      <c r="E117" s="28">
        <v>0</v>
      </c>
      <c r="F117" s="28">
        <v>100000</v>
      </c>
      <c r="G117" s="28">
        <v>100000</v>
      </c>
      <c r="H117" s="28">
        <v>0</v>
      </c>
      <c r="I117" s="28">
        <v>0</v>
      </c>
      <c r="J117" s="28">
        <v>100000</v>
      </c>
      <c r="K117" s="28">
        <v>-100000</v>
      </c>
      <c r="L117" s="28">
        <v>0</v>
      </c>
      <c r="M117" s="33">
        <v>1</v>
      </c>
      <c r="N117" s="28">
        <v>0</v>
      </c>
      <c r="O117" s="33">
        <v>0</v>
      </c>
      <c r="P117" s="29">
        <v>0</v>
      </c>
      <c r="Q117" s="30">
        <f t="shared" si="77"/>
        <v>1</v>
      </c>
      <c r="R117" s="30" t="str">
        <f t="shared" si="76"/>
        <v>-</v>
      </c>
      <c r="S117" s="32"/>
    </row>
    <row r="118" spans="1:19" s="6" customFormat="1" ht="64.5" customHeight="1" outlineLevel="2" collapsed="1" x14ac:dyDescent="0.2">
      <c r="A118" s="26" t="s">
        <v>232</v>
      </c>
      <c r="B118" s="27" t="s">
        <v>47</v>
      </c>
      <c r="C118" s="27" t="s">
        <v>2</v>
      </c>
      <c r="D118" s="27" t="s">
        <v>3</v>
      </c>
      <c r="E118" s="28">
        <f>E119+E124+E127</f>
        <v>458884</v>
      </c>
      <c r="F118" s="28">
        <f>F119+F124+F127</f>
        <v>516098</v>
      </c>
      <c r="G118" s="28">
        <f t="shared" ref="G118" si="101">G119+G124+G127</f>
        <v>493898</v>
      </c>
      <c r="H118" s="28">
        <v>0</v>
      </c>
      <c r="I118" s="28">
        <v>0</v>
      </c>
      <c r="J118" s="28">
        <v>367684</v>
      </c>
      <c r="K118" s="28">
        <v>-367684</v>
      </c>
      <c r="L118" s="28">
        <v>0</v>
      </c>
      <c r="M118" s="33">
        <v>0.95779975200841916</v>
      </c>
      <c r="N118" s="28">
        <v>0</v>
      </c>
      <c r="O118" s="33">
        <v>0</v>
      </c>
      <c r="P118" s="29">
        <v>0</v>
      </c>
      <c r="Q118" s="30">
        <f t="shared" si="77"/>
        <v>0.95698491371793726</v>
      </c>
      <c r="R118" s="30">
        <f t="shared" si="76"/>
        <v>1.0763025078233279</v>
      </c>
      <c r="S118" s="31" t="s">
        <v>297</v>
      </c>
    </row>
    <row r="119" spans="1:19" ht="78.75" hidden="1" outlineLevel="3" x14ac:dyDescent="0.25">
      <c r="A119" s="26" t="s">
        <v>169</v>
      </c>
      <c r="B119" s="27" t="s">
        <v>47</v>
      </c>
      <c r="C119" s="27" t="s">
        <v>48</v>
      </c>
      <c r="D119" s="27" t="s">
        <v>3</v>
      </c>
      <c r="E119" s="28">
        <f>E120+E122</f>
        <v>238884</v>
      </c>
      <c r="F119" s="28">
        <f t="shared" ref="F119:G119" si="102">F120+F122</f>
        <v>238884</v>
      </c>
      <c r="G119" s="28">
        <f t="shared" si="102"/>
        <v>238884</v>
      </c>
      <c r="H119" s="28">
        <v>0</v>
      </c>
      <c r="I119" s="28">
        <v>0</v>
      </c>
      <c r="J119" s="28">
        <v>238884</v>
      </c>
      <c r="K119" s="28">
        <v>-238884</v>
      </c>
      <c r="L119" s="28">
        <v>0</v>
      </c>
      <c r="M119" s="33">
        <v>1</v>
      </c>
      <c r="N119" s="28">
        <v>0</v>
      </c>
      <c r="O119" s="33">
        <v>0</v>
      </c>
      <c r="P119" s="29">
        <v>0</v>
      </c>
      <c r="Q119" s="30">
        <f t="shared" si="77"/>
        <v>1</v>
      </c>
      <c r="R119" s="30">
        <f t="shared" si="76"/>
        <v>1</v>
      </c>
      <c r="S119" s="32"/>
    </row>
    <row r="120" spans="1:19" ht="110.25" hidden="1" outlineLevel="4" x14ac:dyDescent="0.25">
      <c r="A120" s="26" t="s">
        <v>145</v>
      </c>
      <c r="B120" s="27" t="s">
        <v>47</v>
      </c>
      <c r="C120" s="27" t="s">
        <v>48</v>
      </c>
      <c r="D120" s="27" t="s">
        <v>7</v>
      </c>
      <c r="E120" s="28">
        <f>E121</f>
        <v>149875</v>
      </c>
      <c r="F120" s="28">
        <f t="shared" ref="F120:G120" si="103">F121</f>
        <v>149009.29999999999</v>
      </c>
      <c r="G120" s="28">
        <f t="shared" si="103"/>
        <v>149009.29999999999</v>
      </c>
      <c r="H120" s="28">
        <v>0</v>
      </c>
      <c r="I120" s="28">
        <v>0</v>
      </c>
      <c r="J120" s="28">
        <v>149009.29999999999</v>
      </c>
      <c r="K120" s="28">
        <v>-149009.29999999999</v>
      </c>
      <c r="L120" s="28">
        <v>0</v>
      </c>
      <c r="M120" s="33">
        <v>1</v>
      </c>
      <c r="N120" s="28">
        <v>0</v>
      </c>
      <c r="O120" s="33">
        <v>0</v>
      </c>
      <c r="P120" s="29">
        <v>0</v>
      </c>
      <c r="Q120" s="30">
        <f t="shared" si="77"/>
        <v>1</v>
      </c>
      <c r="R120" s="30">
        <f t="shared" si="76"/>
        <v>0.99422385321100915</v>
      </c>
      <c r="S120" s="32"/>
    </row>
    <row r="121" spans="1:19" ht="47.25" hidden="1" outlineLevel="5" x14ac:dyDescent="0.25">
      <c r="A121" s="26" t="s">
        <v>264</v>
      </c>
      <c r="B121" s="27" t="s">
        <v>47</v>
      </c>
      <c r="C121" s="27" t="s">
        <v>48</v>
      </c>
      <c r="D121" s="27" t="s">
        <v>8</v>
      </c>
      <c r="E121" s="28">
        <v>149875</v>
      </c>
      <c r="F121" s="28">
        <v>149009.29999999999</v>
      </c>
      <c r="G121" s="28">
        <v>149009.29999999999</v>
      </c>
      <c r="H121" s="28">
        <v>0</v>
      </c>
      <c r="I121" s="28">
        <v>0</v>
      </c>
      <c r="J121" s="28">
        <v>149009.29999999999</v>
      </c>
      <c r="K121" s="28">
        <v>-149009.29999999999</v>
      </c>
      <c r="L121" s="28">
        <v>0</v>
      </c>
      <c r="M121" s="33">
        <v>1</v>
      </c>
      <c r="N121" s="28">
        <v>0</v>
      </c>
      <c r="O121" s="33">
        <v>0</v>
      </c>
      <c r="P121" s="29">
        <v>0</v>
      </c>
      <c r="Q121" s="30">
        <f t="shared" si="77"/>
        <v>1</v>
      </c>
      <c r="R121" s="30">
        <f t="shared" si="76"/>
        <v>0.99422385321100915</v>
      </c>
      <c r="S121" s="32"/>
    </row>
    <row r="122" spans="1:19" ht="28.5" hidden="1" customHeight="1" outlineLevel="4" x14ac:dyDescent="0.25">
      <c r="A122" s="26" t="s">
        <v>146</v>
      </c>
      <c r="B122" s="27" t="s">
        <v>47</v>
      </c>
      <c r="C122" s="27" t="s">
        <v>48</v>
      </c>
      <c r="D122" s="27" t="s">
        <v>9</v>
      </c>
      <c r="E122" s="28">
        <f>E123</f>
        <v>89009</v>
      </c>
      <c r="F122" s="28">
        <f t="shared" ref="F122:G122" si="104">F123</f>
        <v>89874.7</v>
      </c>
      <c r="G122" s="28">
        <f t="shared" si="104"/>
        <v>89874.7</v>
      </c>
      <c r="H122" s="28">
        <v>0</v>
      </c>
      <c r="I122" s="28">
        <v>0</v>
      </c>
      <c r="J122" s="28">
        <v>89874.7</v>
      </c>
      <c r="K122" s="28">
        <v>-89874.7</v>
      </c>
      <c r="L122" s="28">
        <v>0</v>
      </c>
      <c r="M122" s="33">
        <v>1</v>
      </c>
      <c r="N122" s="28">
        <v>0</v>
      </c>
      <c r="O122" s="33">
        <v>0</v>
      </c>
      <c r="P122" s="29">
        <v>0</v>
      </c>
      <c r="Q122" s="30">
        <f t="shared" si="77"/>
        <v>1</v>
      </c>
      <c r="R122" s="30">
        <f t="shared" si="76"/>
        <v>1.0097259827657876</v>
      </c>
      <c r="S122" s="32"/>
    </row>
    <row r="123" spans="1:19" ht="47.25" hidden="1" outlineLevel="5" x14ac:dyDescent="0.25">
      <c r="A123" s="26" t="s">
        <v>265</v>
      </c>
      <c r="B123" s="27" t="s">
        <v>47</v>
      </c>
      <c r="C123" s="27" t="s">
        <v>48</v>
      </c>
      <c r="D123" s="27" t="s">
        <v>10</v>
      </c>
      <c r="E123" s="28">
        <v>89009</v>
      </c>
      <c r="F123" s="28">
        <v>89874.7</v>
      </c>
      <c r="G123" s="28">
        <v>89874.7</v>
      </c>
      <c r="H123" s="28">
        <v>0</v>
      </c>
      <c r="I123" s="28">
        <v>0</v>
      </c>
      <c r="J123" s="28">
        <v>89874.7</v>
      </c>
      <c r="K123" s="28">
        <v>-89874.7</v>
      </c>
      <c r="L123" s="28">
        <v>0</v>
      </c>
      <c r="M123" s="33">
        <v>1</v>
      </c>
      <c r="N123" s="28">
        <v>0</v>
      </c>
      <c r="O123" s="33">
        <v>0</v>
      </c>
      <c r="P123" s="29">
        <v>0</v>
      </c>
      <c r="Q123" s="30">
        <f t="shared" si="77"/>
        <v>1</v>
      </c>
      <c r="R123" s="30">
        <f t="shared" si="76"/>
        <v>1.0097259827657876</v>
      </c>
      <c r="S123" s="32"/>
    </row>
    <row r="124" spans="1:19" ht="31.5" hidden="1" outlineLevel="3" x14ac:dyDescent="0.25">
      <c r="A124" s="26" t="s">
        <v>221</v>
      </c>
      <c r="B124" s="27" t="s">
        <v>47</v>
      </c>
      <c r="C124" s="27" t="s">
        <v>141</v>
      </c>
      <c r="D124" s="27" t="s">
        <v>3</v>
      </c>
      <c r="E124" s="28">
        <f>E125</f>
        <v>200000</v>
      </c>
      <c r="F124" s="28">
        <f t="shared" ref="F124:G125" si="105">F125</f>
        <v>132214</v>
      </c>
      <c r="G124" s="28">
        <f t="shared" si="105"/>
        <v>126214</v>
      </c>
      <c r="H124" s="28">
        <v>0</v>
      </c>
      <c r="I124" s="28">
        <v>0</v>
      </c>
      <c r="J124" s="28">
        <v>126214</v>
      </c>
      <c r="K124" s="28">
        <v>-126214</v>
      </c>
      <c r="L124" s="28">
        <v>0</v>
      </c>
      <c r="M124" s="33">
        <v>0.95461902672939325</v>
      </c>
      <c r="N124" s="28">
        <v>0</v>
      </c>
      <c r="O124" s="33">
        <v>0</v>
      </c>
      <c r="P124" s="29">
        <v>0</v>
      </c>
      <c r="Q124" s="30">
        <f t="shared" si="77"/>
        <v>0.95461902672939325</v>
      </c>
      <c r="R124" s="30">
        <f t="shared" si="76"/>
        <v>0.63107000000000002</v>
      </c>
      <c r="S124" s="32"/>
    </row>
    <row r="125" spans="1:19" ht="30" hidden="1" customHeight="1" outlineLevel="4" x14ac:dyDescent="0.25">
      <c r="A125" s="26" t="s">
        <v>146</v>
      </c>
      <c r="B125" s="27" t="s">
        <v>47</v>
      </c>
      <c r="C125" s="27" t="s">
        <v>141</v>
      </c>
      <c r="D125" s="27" t="s">
        <v>9</v>
      </c>
      <c r="E125" s="28">
        <f>E126</f>
        <v>200000</v>
      </c>
      <c r="F125" s="28">
        <f t="shared" si="105"/>
        <v>132214</v>
      </c>
      <c r="G125" s="28">
        <f t="shared" si="105"/>
        <v>126214</v>
      </c>
      <c r="H125" s="28">
        <v>0</v>
      </c>
      <c r="I125" s="28">
        <v>0</v>
      </c>
      <c r="J125" s="28">
        <v>126214</v>
      </c>
      <c r="K125" s="28">
        <v>-126214</v>
      </c>
      <c r="L125" s="28">
        <v>0</v>
      </c>
      <c r="M125" s="33">
        <v>0.95461902672939325</v>
      </c>
      <c r="N125" s="28">
        <v>0</v>
      </c>
      <c r="O125" s="33">
        <v>0</v>
      </c>
      <c r="P125" s="29">
        <v>0</v>
      </c>
      <c r="Q125" s="30">
        <f t="shared" si="77"/>
        <v>0.95461902672939325</v>
      </c>
      <c r="R125" s="30">
        <f t="shared" si="76"/>
        <v>0.63107000000000002</v>
      </c>
      <c r="S125" s="32"/>
    </row>
    <row r="126" spans="1:19" ht="47.25" hidden="1" outlineLevel="5" x14ac:dyDescent="0.25">
      <c r="A126" s="26" t="s">
        <v>265</v>
      </c>
      <c r="B126" s="27" t="s">
        <v>47</v>
      </c>
      <c r="C126" s="27" t="s">
        <v>141</v>
      </c>
      <c r="D126" s="27" t="s">
        <v>10</v>
      </c>
      <c r="E126" s="28">
        <v>200000</v>
      </c>
      <c r="F126" s="28">
        <v>132214</v>
      </c>
      <c r="G126" s="28">
        <v>126214</v>
      </c>
      <c r="H126" s="28">
        <v>0</v>
      </c>
      <c r="I126" s="28">
        <v>0</v>
      </c>
      <c r="J126" s="28">
        <v>126214</v>
      </c>
      <c r="K126" s="28">
        <v>-126214</v>
      </c>
      <c r="L126" s="28">
        <v>0</v>
      </c>
      <c r="M126" s="33">
        <v>0.95461902672939325</v>
      </c>
      <c r="N126" s="28">
        <v>0</v>
      </c>
      <c r="O126" s="33">
        <v>0</v>
      </c>
      <c r="P126" s="29">
        <v>0</v>
      </c>
      <c r="Q126" s="30">
        <f t="shared" si="77"/>
        <v>0.95461902672939325</v>
      </c>
      <c r="R126" s="30">
        <f t="shared" si="76"/>
        <v>0.63107000000000002</v>
      </c>
      <c r="S126" s="32"/>
    </row>
    <row r="127" spans="1:19" ht="31.5" hidden="1" outlineLevel="3" x14ac:dyDescent="0.25">
      <c r="A127" s="26" t="s">
        <v>170</v>
      </c>
      <c r="B127" s="27" t="s">
        <v>47</v>
      </c>
      <c r="C127" s="27" t="s">
        <v>49</v>
      </c>
      <c r="D127" s="27" t="s">
        <v>3</v>
      </c>
      <c r="E127" s="28">
        <f>E128</f>
        <v>20000</v>
      </c>
      <c r="F127" s="28">
        <f t="shared" ref="F127:G128" si="106">F128</f>
        <v>145000</v>
      </c>
      <c r="G127" s="28">
        <f t="shared" si="106"/>
        <v>128800</v>
      </c>
      <c r="H127" s="28">
        <v>0</v>
      </c>
      <c r="I127" s="28">
        <v>0</v>
      </c>
      <c r="J127" s="28">
        <v>128800</v>
      </c>
      <c r="K127" s="28">
        <v>-128800</v>
      </c>
      <c r="L127" s="28">
        <v>0</v>
      </c>
      <c r="M127" s="33">
        <v>0.88827586206896547</v>
      </c>
      <c r="N127" s="28">
        <v>0</v>
      </c>
      <c r="O127" s="33">
        <v>0</v>
      </c>
      <c r="P127" s="29">
        <v>0</v>
      </c>
      <c r="Q127" s="30">
        <f t="shared" si="77"/>
        <v>0.88827586206896547</v>
      </c>
      <c r="R127" s="30">
        <f t="shared" si="76"/>
        <v>6.44</v>
      </c>
      <c r="S127" s="32"/>
    </row>
    <row r="128" spans="1:19" ht="26.25" hidden="1" customHeight="1" outlineLevel="4" x14ac:dyDescent="0.25">
      <c r="A128" s="26" t="s">
        <v>146</v>
      </c>
      <c r="B128" s="27" t="s">
        <v>47</v>
      </c>
      <c r="C128" s="27" t="s">
        <v>49</v>
      </c>
      <c r="D128" s="27" t="s">
        <v>9</v>
      </c>
      <c r="E128" s="28">
        <f>E129</f>
        <v>20000</v>
      </c>
      <c r="F128" s="28">
        <f t="shared" si="106"/>
        <v>145000</v>
      </c>
      <c r="G128" s="28">
        <f t="shared" si="106"/>
        <v>128800</v>
      </c>
      <c r="H128" s="28">
        <v>0</v>
      </c>
      <c r="I128" s="28">
        <v>0</v>
      </c>
      <c r="J128" s="28">
        <v>128800</v>
      </c>
      <c r="K128" s="28">
        <v>-128800</v>
      </c>
      <c r="L128" s="28">
        <v>0</v>
      </c>
      <c r="M128" s="33">
        <v>0.88827586206896547</v>
      </c>
      <c r="N128" s="28">
        <v>0</v>
      </c>
      <c r="O128" s="33">
        <v>0</v>
      </c>
      <c r="P128" s="29">
        <v>0</v>
      </c>
      <c r="Q128" s="30">
        <f t="shared" si="77"/>
        <v>0.88827586206896547</v>
      </c>
      <c r="R128" s="30">
        <f t="shared" si="76"/>
        <v>6.44</v>
      </c>
      <c r="S128" s="32"/>
    </row>
    <row r="129" spans="1:19" ht="41.25" hidden="1" outlineLevel="5" x14ac:dyDescent="0.25">
      <c r="A129" s="26" t="s">
        <v>265</v>
      </c>
      <c r="B129" s="27" t="s">
        <v>47</v>
      </c>
      <c r="C129" s="27" t="s">
        <v>49</v>
      </c>
      <c r="D129" s="27" t="s">
        <v>10</v>
      </c>
      <c r="E129" s="28">
        <v>20000</v>
      </c>
      <c r="F129" s="28">
        <v>145000</v>
      </c>
      <c r="G129" s="28">
        <v>128800</v>
      </c>
      <c r="H129" s="28">
        <v>0</v>
      </c>
      <c r="I129" s="28">
        <v>0</v>
      </c>
      <c r="J129" s="28">
        <v>128800</v>
      </c>
      <c r="K129" s="28">
        <v>-128800</v>
      </c>
      <c r="L129" s="28">
        <v>0</v>
      </c>
      <c r="M129" s="33">
        <v>0.88827586206896547</v>
      </c>
      <c r="N129" s="28">
        <v>0</v>
      </c>
      <c r="O129" s="33">
        <v>0</v>
      </c>
      <c r="P129" s="29">
        <v>0</v>
      </c>
      <c r="Q129" s="30">
        <f t="shared" si="77"/>
        <v>0.88827586206896547</v>
      </c>
      <c r="R129" s="30">
        <f t="shared" si="76"/>
        <v>6.44</v>
      </c>
      <c r="S129" s="32"/>
    </row>
    <row r="130" spans="1:19" s="4" customFormat="1" ht="15.75" customHeight="1" outlineLevel="1" collapsed="1" x14ac:dyDescent="0.25">
      <c r="A130" s="21" t="s">
        <v>257</v>
      </c>
      <c r="B130" s="22" t="s">
        <v>50</v>
      </c>
      <c r="C130" s="22" t="s">
        <v>2</v>
      </c>
      <c r="D130" s="22" t="s">
        <v>3</v>
      </c>
      <c r="E130" s="23">
        <f>E131+E147+E159</f>
        <v>20663663.859999999</v>
      </c>
      <c r="F130" s="23">
        <f>F131+F147+F159</f>
        <v>26259404.940000001</v>
      </c>
      <c r="G130" s="23">
        <f t="shared" ref="G130" si="107">G131+G147+G159</f>
        <v>23183427.170000002</v>
      </c>
      <c r="H130" s="23">
        <v>0</v>
      </c>
      <c r="I130" s="23">
        <v>0</v>
      </c>
      <c r="J130" s="23">
        <v>23183427.170000002</v>
      </c>
      <c r="K130" s="23">
        <v>-23183427.170000002</v>
      </c>
      <c r="L130" s="23">
        <v>0</v>
      </c>
      <c r="M130" s="35">
        <v>0.88286186312948489</v>
      </c>
      <c r="N130" s="23">
        <v>0</v>
      </c>
      <c r="O130" s="35">
        <v>0</v>
      </c>
      <c r="P130" s="36">
        <v>0</v>
      </c>
      <c r="Q130" s="24">
        <f t="shared" si="77"/>
        <v>0.88286186312948489</v>
      </c>
      <c r="R130" s="24">
        <f t="shared" si="76"/>
        <v>1.1219417489111247</v>
      </c>
      <c r="S130" s="25"/>
    </row>
    <row r="131" spans="1:19" s="6" customFormat="1" ht="15.75" outlineLevel="2" x14ac:dyDescent="0.25">
      <c r="A131" s="26" t="s">
        <v>233</v>
      </c>
      <c r="B131" s="27" t="s">
        <v>51</v>
      </c>
      <c r="C131" s="27" t="s">
        <v>2</v>
      </c>
      <c r="D131" s="27" t="s">
        <v>3</v>
      </c>
      <c r="E131" s="28">
        <f>E132+E135+E138+E141+E144</f>
        <v>1862818.0000000002</v>
      </c>
      <c r="F131" s="28">
        <f t="shared" ref="F131:G131" si="108">F132+F135+F138+F141+F144</f>
        <v>3928117.77</v>
      </c>
      <c r="G131" s="28">
        <f t="shared" si="108"/>
        <v>1792828.06</v>
      </c>
      <c r="H131" s="28">
        <v>0</v>
      </c>
      <c r="I131" s="28">
        <v>0</v>
      </c>
      <c r="J131" s="28">
        <v>1792828.06</v>
      </c>
      <c r="K131" s="28">
        <v>-1792828.06</v>
      </c>
      <c r="L131" s="28">
        <v>0</v>
      </c>
      <c r="M131" s="33">
        <v>0.4564089380650112</v>
      </c>
      <c r="N131" s="28">
        <v>0</v>
      </c>
      <c r="O131" s="33">
        <v>0</v>
      </c>
      <c r="P131" s="29">
        <v>0</v>
      </c>
      <c r="Q131" s="30">
        <f t="shared" si="77"/>
        <v>0.45640893806501126</v>
      </c>
      <c r="R131" s="30">
        <f t="shared" si="76"/>
        <v>0.96242792371557495</v>
      </c>
      <c r="S131" s="37"/>
    </row>
    <row r="132" spans="1:19" ht="78.75" hidden="1" outlineLevel="3" x14ac:dyDescent="0.25">
      <c r="A132" s="26" t="s">
        <v>171</v>
      </c>
      <c r="B132" s="27" t="s">
        <v>51</v>
      </c>
      <c r="C132" s="27" t="s">
        <v>52</v>
      </c>
      <c r="D132" s="27" t="s">
        <v>3</v>
      </c>
      <c r="E132" s="28">
        <f>E133</f>
        <v>821800</v>
      </c>
      <c r="F132" s="28">
        <f>F133</f>
        <v>821800</v>
      </c>
      <c r="G132" s="28">
        <f t="shared" ref="F132:G133" si="109">G133</f>
        <v>753877.27</v>
      </c>
      <c r="H132" s="28">
        <v>0</v>
      </c>
      <c r="I132" s="28">
        <v>0</v>
      </c>
      <c r="J132" s="28">
        <v>753877.27</v>
      </c>
      <c r="K132" s="28">
        <v>-753877.27</v>
      </c>
      <c r="L132" s="28">
        <v>0</v>
      </c>
      <c r="M132" s="33">
        <v>0.91734883183256266</v>
      </c>
      <c r="N132" s="28">
        <v>0</v>
      </c>
      <c r="O132" s="33">
        <v>0</v>
      </c>
      <c r="P132" s="29">
        <v>0</v>
      </c>
      <c r="Q132" s="30">
        <f t="shared" si="77"/>
        <v>0.91734883183256266</v>
      </c>
      <c r="R132" s="30">
        <f t="shared" si="76"/>
        <v>0.91734883183256266</v>
      </c>
      <c r="S132" s="32"/>
    </row>
    <row r="133" spans="1:19" ht="27" hidden="1" customHeight="1" outlineLevel="4" x14ac:dyDescent="0.25">
      <c r="A133" s="26" t="s">
        <v>146</v>
      </c>
      <c r="B133" s="27" t="s">
        <v>51</v>
      </c>
      <c r="C133" s="27" t="s">
        <v>52</v>
      </c>
      <c r="D133" s="27" t="s">
        <v>9</v>
      </c>
      <c r="E133" s="28">
        <f>E134</f>
        <v>821800</v>
      </c>
      <c r="F133" s="28">
        <f t="shared" si="109"/>
        <v>821800</v>
      </c>
      <c r="G133" s="28">
        <f t="shared" si="109"/>
        <v>753877.27</v>
      </c>
      <c r="H133" s="28">
        <v>0</v>
      </c>
      <c r="I133" s="28">
        <v>0</v>
      </c>
      <c r="J133" s="28">
        <v>753877.27</v>
      </c>
      <c r="K133" s="28">
        <v>-753877.27</v>
      </c>
      <c r="L133" s="28">
        <v>0</v>
      </c>
      <c r="M133" s="33">
        <v>0.91734883183256266</v>
      </c>
      <c r="N133" s="28">
        <v>0</v>
      </c>
      <c r="O133" s="33">
        <v>0</v>
      </c>
      <c r="P133" s="29">
        <v>0</v>
      </c>
      <c r="Q133" s="30">
        <f t="shared" si="77"/>
        <v>0.91734883183256266</v>
      </c>
      <c r="R133" s="30">
        <f t="shared" si="76"/>
        <v>0.91734883183256266</v>
      </c>
      <c r="S133" s="32"/>
    </row>
    <row r="134" spans="1:19" ht="47.25" hidden="1" outlineLevel="5" x14ac:dyDescent="0.25">
      <c r="A134" s="26" t="s">
        <v>265</v>
      </c>
      <c r="B134" s="27" t="s">
        <v>51</v>
      </c>
      <c r="C134" s="27" t="s">
        <v>52</v>
      </c>
      <c r="D134" s="27" t="s">
        <v>10</v>
      </c>
      <c r="E134" s="28">
        <v>821800</v>
      </c>
      <c r="F134" s="28">
        <v>821800</v>
      </c>
      <c r="G134" s="28">
        <v>753877.27</v>
      </c>
      <c r="H134" s="28">
        <v>0</v>
      </c>
      <c r="I134" s="28">
        <v>0</v>
      </c>
      <c r="J134" s="28">
        <v>753877.27</v>
      </c>
      <c r="K134" s="28">
        <v>-753877.27</v>
      </c>
      <c r="L134" s="28">
        <v>0</v>
      </c>
      <c r="M134" s="33">
        <v>0.91734883183256266</v>
      </c>
      <c r="N134" s="28">
        <v>0</v>
      </c>
      <c r="O134" s="33">
        <v>0</v>
      </c>
      <c r="P134" s="29">
        <v>0</v>
      </c>
      <c r="Q134" s="30">
        <f t="shared" si="77"/>
        <v>0.91734883183256266</v>
      </c>
      <c r="R134" s="30">
        <f t="shared" ref="R134:R197" si="110">IFERROR(G134/E134,"-")</f>
        <v>0.91734883183256266</v>
      </c>
      <c r="S134" s="32"/>
    </row>
    <row r="135" spans="1:19" ht="15" hidden="1" customHeight="1" outlineLevel="3" x14ac:dyDescent="0.25">
      <c r="A135" s="26" t="s">
        <v>172</v>
      </c>
      <c r="B135" s="27" t="s">
        <v>51</v>
      </c>
      <c r="C135" s="27" t="s">
        <v>53</v>
      </c>
      <c r="D135" s="27" t="s">
        <v>3</v>
      </c>
      <c r="E135" s="28">
        <f>E136</f>
        <v>67834</v>
      </c>
      <c r="F135" s="28">
        <f t="shared" ref="F135:G136" si="111">F136</f>
        <v>2235517.77</v>
      </c>
      <c r="G135" s="28">
        <f t="shared" si="111"/>
        <v>168150.79</v>
      </c>
      <c r="H135" s="28">
        <v>0</v>
      </c>
      <c r="I135" s="28">
        <v>0</v>
      </c>
      <c r="J135" s="28">
        <v>168150.79</v>
      </c>
      <c r="K135" s="28">
        <v>-168150.79</v>
      </c>
      <c r="L135" s="28">
        <v>0</v>
      </c>
      <c r="M135" s="33">
        <v>7.5217827501321985E-2</v>
      </c>
      <c r="N135" s="28">
        <v>0</v>
      </c>
      <c r="O135" s="33">
        <v>0</v>
      </c>
      <c r="P135" s="29">
        <v>0</v>
      </c>
      <c r="Q135" s="30">
        <f t="shared" ref="Q135:Q198" si="112">IFERROR(G135/F135,"-")</f>
        <v>7.5217827501321985E-2</v>
      </c>
      <c r="R135" s="30">
        <f t="shared" si="110"/>
        <v>2.4788570628298494</v>
      </c>
      <c r="S135" s="32"/>
    </row>
    <row r="136" spans="1:19" ht="27" hidden="1" customHeight="1" outlineLevel="4" x14ac:dyDescent="0.25">
      <c r="A136" s="26" t="s">
        <v>146</v>
      </c>
      <c r="B136" s="27" t="s">
        <v>51</v>
      </c>
      <c r="C136" s="27" t="s">
        <v>53</v>
      </c>
      <c r="D136" s="27" t="s">
        <v>9</v>
      </c>
      <c r="E136" s="28">
        <f>E137</f>
        <v>67834</v>
      </c>
      <c r="F136" s="28">
        <f t="shared" si="111"/>
        <v>2235517.77</v>
      </c>
      <c r="G136" s="28">
        <f t="shared" si="111"/>
        <v>168150.79</v>
      </c>
      <c r="H136" s="28">
        <v>0</v>
      </c>
      <c r="I136" s="28">
        <v>0</v>
      </c>
      <c r="J136" s="28">
        <v>168150.79</v>
      </c>
      <c r="K136" s="28">
        <v>-168150.79</v>
      </c>
      <c r="L136" s="28">
        <v>0</v>
      </c>
      <c r="M136" s="33">
        <v>7.5217827501321985E-2</v>
      </c>
      <c r="N136" s="28">
        <v>0</v>
      </c>
      <c r="O136" s="33">
        <v>0</v>
      </c>
      <c r="P136" s="29">
        <v>0</v>
      </c>
      <c r="Q136" s="30">
        <f t="shared" si="112"/>
        <v>7.5217827501321985E-2</v>
      </c>
      <c r="R136" s="30">
        <f t="shared" si="110"/>
        <v>2.4788570628298494</v>
      </c>
      <c r="S136" s="32"/>
    </row>
    <row r="137" spans="1:19" ht="47.25" hidden="1" outlineLevel="5" x14ac:dyDescent="0.25">
      <c r="A137" s="26" t="s">
        <v>265</v>
      </c>
      <c r="B137" s="27" t="s">
        <v>51</v>
      </c>
      <c r="C137" s="27" t="s">
        <v>53</v>
      </c>
      <c r="D137" s="27" t="s">
        <v>10</v>
      </c>
      <c r="E137" s="28">
        <v>67834</v>
      </c>
      <c r="F137" s="28">
        <v>2235517.77</v>
      </c>
      <c r="G137" s="28">
        <v>168150.79</v>
      </c>
      <c r="H137" s="28">
        <v>0</v>
      </c>
      <c r="I137" s="28">
        <v>0</v>
      </c>
      <c r="J137" s="28">
        <v>168150.79</v>
      </c>
      <c r="K137" s="28">
        <v>-168150.79</v>
      </c>
      <c r="L137" s="28">
        <v>0</v>
      </c>
      <c r="M137" s="33">
        <v>7.5217827501321985E-2</v>
      </c>
      <c r="N137" s="28">
        <v>0</v>
      </c>
      <c r="O137" s="33">
        <v>0</v>
      </c>
      <c r="P137" s="29">
        <v>0</v>
      </c>
      <c r="Q137" s="30">
        <f t="shared" si="112"/>
        <v>7.5217827501321985E-2</v>
      </c>
      <c r="R137" s="30">
        <f t="shared" si="110"/>
        <v>2.4788570628298494</v>
      </c>
      <c r="S137" s="32"/>
    </row>
    <row r="138" spans="1:19" ht="94.5" hidden="1" outlineLevel="3" x14ac:dyDescent="0.25">
      <c r="A138" s="26" t="s">
        <v>173</v>
      </c>
      <c r="B138" s="27" t="s">
        <v>51</v>
      </c>
      <c r="C138" s="27" t="s">
        <v>54</v>
      </c>
      <c r="D138" s="27" t="s">
        <v>3</v>
      </c>
      <c r="E138" s="28">
        <f>E139</f>
        <v>953817.64</v>
      </c>
      <c r="F138" s="28">
        <f t="shared" ref="F138:G139" si="113">F139</f>
        <v>853471.08</v>
      </c>
      <c r="G138" s="28">
        <f t="shared" si="113"/>
        <v>853471.08</v>
      </c>
      <c r="H138" s="28">
        <v>0</v>
      </c>
      <c r="I138" s="28">
        <v>0</v>
      </c>
      <c r="J138" s="28">
        <v>853471.08</v>
      </c>
      <c r="K138" s="28">
        <v>-853471.08</v>
      </c>
      <c r="L138" s="28">
        <v>0</v>
      </c>
      <c r="M138" s="33">
        <v>1</v>
      </c>
      <c r="N138" s="28">
        <v>0</v>
      </c>
      <c r="O138" s="33">
        <v>0</v>
      </c>
      <c r="P138" s="29">
        <v>0</v>
      </c>
      <c r="Q138" s="30">
        <f t="shared" si="112"/>
        <v>1</v>
      </c>
      <c r="R138" s="30">
        <f t="shared" si="110"/>
        <v>0.89479481633407398</v>
      </c>
      <c r="S138" s="32"/>
    </row>
    <row r="139" spans="1:19" ht="47.25" hidden="1" outlineLevel="4" x14ac:dyDescent="0.25">
      <c r="A139" s="26" t="s">
        <v>149</v>
      </c>
      <c r="B139" s="27" t="s">
        <v>51</v>
      </c>
      <c r="C139" s="27" t="s">
        <v>54</v>
      </c>
      <c r="D139" s="27" t="s">
        <v>55</v>
      </c>
      <c r="E139" s="28">
        <f>E140</f>
        <v>953817.64</v>
      </c>
      <c r="F139" s="28">
        <f t="shared" si="113"/>
        <v>853471.08</v>
      </c>
      <c r="G139" s="28">
        <f t="shared" si="113"/>
        <v>853471.08</v>
      </c>
      <c r="H139" s="28">
        <v>0</v>
      </c>
      <c r="I139" s="28">
        <v>0</v>
      </c>
      <c r="J139" s="28">
        <v>853471.08</v>
      </c>
      <c r="K139" s="28">
        <v>-853471.08</v>
      </c>
      <c r="L139" s="28">
        <v>0</v>
      </c>
      <c r="M139" s="33">
        <v>1</v>
      </c>
      <c r="N139" s="28">
        <v>0</v>
      </c>
      <c r="O139" s="33">
        <v>0</v>
      </c>
      <c r="P139" s="29">
        <v>0</v>
      </c>
      <c r="Q139" s="30">
        <f t="shared" si="112"/>
        <v>1</v>
      </c>
      <c r="R139" s="30">
        <f t="shared" si="110"/>
        <v>0.89479481633407398</v>
      </c>
      <c r="S139" s="32"/>
    </row>
    <row r="140" spans="1:19" ht="15.75" hidden="1" outlineLevel="5" x14ac:dyDescent="0.25">
      <c r="A140" s="26" t="s">
        <v>271</v>
      </c>
      <c r="B140" s="27" t="s">
        <v>51</v>
      </c>
      <c r="C140" s="27" t="s">
        <v>54</v>
      </c>
      <c r="D140" s="27" t="s">
        <v>56</v>
      </c>
      <c r="E140" s="28">
        <v>953817.64</v>
      </c>
      <c r="F140" s="28">
        <v>853471.08</v>
      </c>
      <c r="G140" s="28">
        <v>853471.08</v>
      </c>
      <c r="H140" s="28">
        <v>0</v>
      </c>
      <c r="I140" s="28">
        <v>0</v>
      </c>
      <c r="J140" s="28">
        <v>853471.08</v>
      </c>
      <c r="K140" s="28">
        <v>-853471.08</v>
      </c>
      <c r="L140" s="28">
        <v>0</v>
      </c>
      <c r="M140" s="33">
        <v>1</v>
      </c>
      <c r="N140" s="28">
        <v>0</v>
      </c>
      <c r="O140" s="33">
        <v>0</v>
      </c>
      <c r="P140" s="29">
        <v>0</v>
      </c>
      <c r="Q140" s="30">
        <f t="shared" si="112"/>
        <v>1</v>
      </c>
      <c r="R140" s="30">
        <f t="shared" si="110"/>
        <v>0.89479481633407398</v>
      </c>
      <c r="S140" s="32"/>
    </row>
    <row r="141" spans="1:19" ht="63" hidden="1" outlineLevel="3" x14ac:dyDescent="0.25">
      <c r="A141" s="26" t="s">
        <v>174</v>
      </c>
      <c r="B141" s="27" t="s">
        <v>51</v>
      </c>
      <c r="C141" s="27" t="s">
        <v>57</v>
      </c>
      <c r="D141" s="27" t="s">
        <v>3</v>
      </c>
      <c r="E141" s="28">
        <f>E142</f>
        <v>19366.36</v>
      </c>
      <c r="F141" s="28">
        <f t="shared" ref="F141:G142" si="114">F142</f>
        <v>8620.92</v>
      </c>
      <c r="G141" s="28">
        <f t="shared" si="114"/>
        <v>8620.92</v>
      </c>
      <c r="H141" s="28">
        <v>0</v>
      </c>
      <c r="I141" s="28">
        <v>0</v>
      </c>
      <c r="J141" s="28">
        <v>8620.92</v>
      </c>
      <c r="K141" s="28">
        <v>-8620.92</v>
      </c>
      <c r="L141" s="28">
        <v>0</v>
      </c>
      <c r="M141" s="33">
        <v>1</v>
      </c>
      <c r="N141" s="28">
        <v>0</v>
      </c>
      <c r="O141" s="33">
        <v>0</v>
      </c>
      <c r="P141" s="29">
        <v>0</v>
      </c>
      <c r="Q141" s="30">
        <f t="shared" si="112"/>
        <v>1</v>
      </c>
      <c r="R141" s="30">
        <f t="shared" si="110"/>
        <v>0.44514921750912406</v>
      </c>
      <c r="S141" s="32"/>
    </row>
    <row r="142" spans="1:19" ht="47.25" hidden="1" outlineLevel="4" x14ac:dyDescent="0.25">
      <c r="A142" s="26" t="s">
        <v>149</v>
      </c>
      <c r="B142" s="27" t="s">
        <v>51</v>
      </c>
      <c r="C142" s="27" t="s">
        <v>57</v>
      </c>
      <c r="D142" s="27" t="s">
        <v>55</v>
      </c>
      <c r="E142" s="28">
        <f>E143</f>
        <v>19366.36</v>
      </c>
      <c r="F142" s="28">
        <f t="shared" si="114"/>
        <v>8620.92</v>
      </c>
      <c r="G142" s="28">
        <f t="shared" si="114"/>
        <v>8620.92</v>
      </c>
      <c r="H142" s="28">
        <v>0</v>
      </c>
      <c r="I142" s="28">
        <v>0</v>
      </c>
      <c r="J142" s="28">
        <v>8620.92</v>
      </c>
      <c r="K142" s="28">
        <v>-8620.92</v>
      </c>
      <c r="L142" s="28">
        <v>0</v>
      </c>
      <c r="M142" s="33">
        <v>1</v>
      </c>
      <c r="N142" s="28">
        <v>0</v>
      </c>
      <c r="O142" s="33">
        <v>0</v>
      </c>
      <c r="P142" s="29">
        <v>0</v>
      </c>
      <c r="Q142" s="30">
        <f t="shared" si="112"/>
        <v>1</v>
      </c>
      <c r="R142" s="30">
        <f t="shared" si="110"/>
        <v>0.44514921750912406</v>
      </c>
      <c r="S142" s="32"/>
    </row>
    <row r="143" spans="1:19" ht="15.75" hidden="1" outlineLevel="5" x14ac:dyDescent="0.25">
      <c r="A143" s="26" t="s">
        <v>271</v>
      </c>
      <c r="B143" s="27" t="s">
        <v>51</v>
      </c>
      <c r="C143" s="27" t="s">
        <v>57</v>
      </c>
      <c r="D143" s="27" t="s">
        <v>56</v>
      </c>
      <c r="E143" s="28">
        <v>19366.36</v>
      </c>
      <c r="F143" s="28">
        <v>8620.92</v>
      </c>
      <c r="G143" s="28">
        <v>8620.92</v>
      </c>
      <c r="H143" s="28">
        <v>0</v>
      </c>
      <c r="I143" s="28">
        <v>0</v>
      </c>
      <c r="J143" s="28">
        <v>8620.92</v>
      </c>
      <c r="K143" s="28">
        <v>-8620.92</v>
      </c>
      <c r="L143" s="28">
        <v>0</v>
      </c>
      <c r="M143" s="33">
        <v>1</v>
      </c>
      <c r="N143" s="28">
        <v>0</v>
      </c>
      <c r="O143" s="33">
        <v>0</v>
      </c>
      <c r="P143" s="29">
        <v>0</v>
      </c>
      <c r="Q143" s="30">
        <f t="shared" si="112"/>
        <v>1</v>
      </c>
      <c r="R143" s="30">
        <f t="shared" si="110"/>
        <v>0.44514921750912406</v>
      </c>
      <c r="S143" s="32"/>
    </row>
    <row r="144" spans="1:19" ht="63" hidden="1" outlineLevel="3" x14ac:dyDescent="0.25">
      <c r="A144" s="26" t="s">
        <v>175</v>
      </c>
      <c r="B144" s="27" t="s">
        <v>51</v>
      </c>
      <c r="C144" s="27" t="s">
        <v>58</v>
      </c>
      <c r="D144" s="27" t="s">
        <v>3</v>
      </c>
      <c r="E144" s="28">
        <f>E145</f>
        <v>0</v>
      </c>
      <c r="F144" s="28">
        <f t="shared" ref="F144:G145" si="115">F145</f>
        <v>8708</v>
      </c>
      <c r="G144" s="28">
        <f t="shared" si="115"/>
        <v>8708</v>
      </c>
      <c r="H144" s="28">
        <v>0</v>
      </c>
      <c r="I144" s="28">
        <v>0</v>
      </c>
      <c r="J144" s="28">
        <v>8708</v>
      </c>
      <c r="K144" s="28">
        <v>-8708</v>
      </c>
      <c r="L144" s="28">
        <v>0</v>
      </c>
      <c r="M144" s="33">
        <v>1</v>
      </c>
      <c r="N144" s="28">
        <v>0</v>
      </c>
      <c r="O144" s="33">
        <v>0</v>
      </c>
      <c r="P144" s="29">
        <v>0</v>
      </c>
      <c r="Q144" s="30">
        <f t="shared" si="112"/>
        <v>1</v>
      </c>
      <c r="R144" s="30" t="str">
        <f t="shared" si="110"/>
        <v>-</v>
      </c>
      <c r="S144" s="32"/>
    </row>
    <row r="145" spans="1:19" ht="47.25" hidden="1" outlineLevel="4" x14ac:dyDescent="0.25">
      <c r="A145" s="26" t="s">
        <v>149</v>
      </c>
      <c r="B145" s="27" t="s">
        <v>51</v>
      </c>
      <c r="C145" s="27" t="s">
        <v>58</v>
      </c>
      <c r="D145" s="27" t="s">
        <v>55</v>
      </c>
      <c r="E145" s="28">
        <f>E146</f>
        <v>0</v>
      </c>
      <c r="F145" s="28">
        <f t="shared" si="115"/>
        <v>8708</v>
      </c>
      <c r="G145" s="28">
        <f t="shared" si="115"/>
        <v>8708</v>
      </c>
      <c r="H145" s="28">
        <v>0</v>
      </c>
      <c r="I145" s="28">
        <v>0</v>
      </c>
      <c r="J145" s="28">
        <v>8708</v>
      </c>
      <c r="K145" s="28">
        <v>-8708</v>
      </c>
      <c r="L145" s="28">
        <v>0</v>
      </c>
      <c r="M145" s="33">
        <v>1</v>
      </c>
      <c r="N145" s="28">
        <v>0</v>
      </c>
      <c r="O145" s="33">
        <v>0</v>
      </c>
      <c r="P145" s="29">
        <v>0</v>
      </c>
      <c r="Q145" s="30">
        <f t="shared" si="112"/>
        <v>1</v>
      </c>
      <c r="R145" s="30" t="str">
        <f t="shared" si="110"/>
        <v>-</v>
      </c>
      <c r="S145" s="32"/>
    </row>
    <row r="146" spans="1:19" ht="15.75" hidden="1" outlineLevel="5" x14ac:dyDescent="0.25">
      <c r="A146" s="26" t="s">
        <v>271</v>
      </c>
      <c r="B146" s="27" t="s">
        <v>51</v>
      </c>
      <c r="C146" s="27" t="s">
        <v>58</v>
      </c>
      <c r="D146" s="27" t="s">
        <v>56</v>
      </c>
      <c r="E146" s="28">
        <v>0</v>
      </c>
      <c r="F146" s="28">
        <v>8708</v>
      </c>
      <c r="G146" s="28">
        <v>8708</v>
      </c>
      <c r="H146" s="28">
        <v>0</v>
      </c>
      <c r="I146" s="28">
        <v>0</v>
      </c>
      <c r="J146" s="28">
        <v>8708</v>
      </c>
      <c r="K146" s="28">
        <v>-8708</v>
      </c>
      <c r="L146" s="28">
        <v>0</v>
      </c>
      <c r="M146" s="33">
        <v>1</v>
      </c>
      <c r="N146" s="28">
        <v>0</v>
      </c>
      <c r="O146" s="33">
        <v>0</v>
      </c>
      <c r="P146" s="29">
        <v>0</v>
      </c>
      <c r="Q146" s="30">
        <f t="shared" si="112"/>
        <v>1</v>
      </c>
      <c r="R146" s="30" t="str">
        <f t="shared" si="110"/>
        <v>-</v>
      </c>
      <c r="S146" s="32"/>
    </row>
    <row r="147" spans="1:19" s="6" customFormat="1" ht="143.25" customHeight="1" outlineLevel="2" collapsed="1" x14ac:dyDescent="0.2">
      <c r="A147" s="26" t="s">
        <v>234</v>
      </c>
      <c r="B147" s="27" t="s">
        <v>59</v>
      </c>
      <c r="C147" s="27" t="s">
        <v>2</v>
      </c>
      <c r="D147" s="27" t="s">
        <v>3</v>
      </c>
      <c r="E147" s="28">
        <f>E148+E151+E156</f>
        <v>5042500</v>
      </c>
      <c r="F147" s="28">
        <f t="shared" ref="F147:P147" si="116">F148+F151+F156</f>
        <v>5710186.6400000006</v>
      </c>
      <c r="G147" s="28">
        <f t="shared" si="116"/>
        <v>5710186.6400000006</v>
      </c>
      <c r="H147" s="28">
        <f t="shared" si="116"/>
        <v>0</v>
      </c>
      <c r="I147" s="28">
        <f t="shared" si="116"/>
        <v>0</v>
      </c>
      <c r="J147" s="28">
        <f t="shared" si="116"/>
        <v>5710186.6400000006</v>
      </c>
      <c r="K147" s="28">
        <f t="shared" si="116"/>
        <v>-5710186.6400000006</v>
      </c>
      <c r="L147" s="28">
        <f t="shared" si="116"/>
        <v>0</v>
      </c>
      <c r="M147" s="28">
        <f t="shared" si="116"/>
        <v>3</v>
      </c>
      <c r="N147" s="28">
        <f t="shared" si="116"/>
        <v>0</v>
      </c>
      <c r="O147" s="28">
        <f t="shared" si="116"/>
        <v>0</v>
      </c>
      <c r="P147" s="29">
        <f t="shared" si="116"/>
        <v>0</v>
      </c>
      <c r="Q147" s="30">
        <f t="shared" si="112"/>
        <v>1</v>
      </c>
      <c r="R147" s="30">
        <f t="shared" si="110"/>
        <v>1.1324118274665347</v>
      </c>
      <c r="S147" s="31" t="s">
        <v>299</v>
      </c>
    </row>
    <row r="148" spans="1:19" ht="31.5" hidden="1" outlineLevel="3" x14ac:dyDescent="0.25">
      <c r="A148" s="26" t="s">
        <v>176</v>
      </c>
      <c r="B148" s="27" t="s">
        <v>59</v>
      </c>
      <c r="C148" s="27" t="s">
        <v>60</v>
      </c>
      <c r="D148" s="27" t="s">
        <v>3</v>
      </c>
      <c r="E148" s="28">
        <f>E149</f>
        <v>1300000</v>
      </c>
      <c r="F148" s="28">
        <f t="shared" ref="F148:P149" si="117">F149</f>
        <v>1300000</v>
      </c>
      <c r="G148" s="28">
        <f t="shared" si="117"/>
        <v>1300000</v>
      </c>
      <c r="H148" s="28">
        <f t="shared" si="117"/>
        <v>0</v>
      </c>
      <c r="I148" s="28">
        <f t="shared" si="117"/>
        <v>0</v>
      </c>
      <c r="J148" s="28">
        <f t="shared" si="117"/>
        <v>1300000</v>
      </c>
      <c r="K148" s="28">
        <f t="shared" si="117"/>
        <v>-1300000</v>
      </c>
      <c r="L148" s="28">
        <f t="shared" si="117"/>
        <v>0</v>
      </c>
      <c r="M148" s="28">
        <f t="shared" si="117"/>
        <v>1</v>
      </c>
      <c r="N148" s="28">
        <f t="shared" si="117"/>
        <v>0</v>
      </c>
      <c r="O148" s="28">
        <f t="shared" si="117"/>
        <v>0</v>
      </c>
      <c r="P148" s="29">
        <f t="shared" si="117"/>
        <v>0</v>
      </c>
      <c r="Q148" s="30">
        <f t="shared" si="112"/>
        <v>1</v>
      </c>
      <c r="R148" s="30">
        <f t="shared" si="110"/>
        <v>1</v>
      </c>
      <c r="S148" s="32"/>
    </row>
    <row r="149" spans="1:19" ht="15.75" hidden="1" outlineLevel="4" x14ac:dyDescent="0.25">
      <c r="A149" s="26" t="s">
        <v>147</v>
      </c>
      <c r="B149" s="27" t="s">
        <v>59</v>
      </c>
      <c r="C149" s="27" t="s">
        <v>60</v>
      </c>
      <c r="D149" s="27" t="s">
        <v>14</v>
      </c>
      <c r="E149" s="28">
        <f>E150</f>
        <v>1300000</v>
      </c>
      <c r="F149" s="28">
        <f t="shared" si="117"/>
        <v>1300000</v>
      </c>
      <c r="G149" s="28">
        <f t="shared" si="117"/>
        <v>1300000</v>
      </c>
      <c r="H149" s="28">
        <f t="shared" si="117"/>
        <v>0</v>
      </c>
      <c r="I149" s="28">
        <f t="shared" si="117"/>
        <v>0</v>
      </c>
      <c r="J149" s="28">
        <f t="shared" si="117"/>
        <v>1300000</v>
      </c>
      <c r="K149" s="28">
        <f t="shared" si="117"/>
        <v>-1300000</v>
      </c>
      <c r="L149" s="28">
        <f t="shared" si="117"/>
        <v>0</v>
      </c>
      <c r="M149" s="28">
        <f t="shared" si="117"/>
        <v>1</v>
      </c>
      <c r="N149" s="28">
        <f t="shared" si="117"/>
        <v>0</v>
      </c>
      <c r="O149" s="28">
        <f t="shared" si="117"/>
        <v>0</v>
      </c>
      <c r="P149" s="29">
        <f t="shared" si="117"/>
        <v>0</v>
      </c>
      <c r="Q149" s="30">
        <f t="shared" si="112"/>
        <v>1</v>
      </c>
      <c r="R149" s="30">
        <f t="shared" si="110"/>
        <v>1</v>
      </c>
      <c r="S149" s="32"/>
    </row>
    <row r="150" spans="1:19" ht="54" hidden="1" customHeight="1" outlineLevel="5" x14ac:dyDescent="0.25">
      <c r="A150" s="26" t="s">
        <v>272</v>
      </c>
      <c r="B150" s="27" t="s">
        <v>59</v>
      </c>
      <c r="C150" s="27" t="s">
        <v>60</v>
      </c>
      <c r="D150" s="27" t="s">
        <v>61</v>
      </c>
      <c r="E150" s="28">
        <v>1300000</v>
      </c>
      <c r="F150" s="28">
        <v>1300000</v>
      </c>
      <c r="G150" s="28">
        <v>1300000</v>
      </c>
      <c r="H150" s="28">
        <v>0</v>
      </c>
      <c r="I150" s="28">
        <v>0</v>
      </c>
      <c r="J150" s="28">
        <v>1300000</v>
      </c>
      <c r="K150" s="28">
        <v>-1300000</v>
      </c>
      <c r="L150" s="28">
        <v>0</v>
      </c>
      <c r="M150" s="33">
        <v>1</v>
      </c>
      <c r="N150" s="28">
        <v>0</v>
      </c>
      <c r="O150" s="33">
        <v>0</v>
      </c>
      <c r="P150" s="29">
        <v>0</v>
      </c>
      <c r="Q150" s="30">
        <f t="shared" si="112"/>
        <v>1</v>
      </c>
      <c r="R150" s="30">
        <f t="shared" si="110"/>
        <v>1</v>
      </c>
      <c r="S150" s="32"/>
    </row>
    <row r="151" spans="1:19" ht="27" hidden="1" customHeight="1" outlineLevel="3" x14ac:dyDescent="0.25">
      <c r="A151" s="26" t="s">
        <v>177</v>
      </c>
      <c r="B151" s="27" t="s">
        <v>59</v>
      </c>
      <c r="C151" s="27" t="s">
        <v>62</v>
      </c>
      <c r="D151" s="27" t="s">
        <v>3</v>
      </c>
      <c r="E151" s="28">
        <f>E152+E154</f>
        <v>230000</v>
      </c>
      <c r="F151" s="28">
        <f>F152+F154</f>
        <v>1035432.39</v>
      </c>
      <c r="G151" s="28">
        <f t="shared" ref="G151" si="118">G152+G154</f>
        <v>1035432.39</v>
      </c>
      <c r="H151" s="28">
        <v>0</v>
      </c>
      <c r="I151" s="28">
        <v>0</v>
      </c>
      <c r="J151" s="28">
        <v>1035432.39</v>
      </c>
      <c r="K151" s="28">
        <v>-1035432.39</v>
      </c>
      <c r="L151" s="28">
        <v>0</v>
      </c>
      <c r="M151" s="33">
        <v>1</v>
      </c>
      <c r="N151" s="28">
        <v>0</v>
      </c>
      <c r="O151" s="33">
        <v>0</v>
      </c>
      <c r="P151" s="29">
        <v>0</v>
      </c>
      <c r="Q151" s="30">
        <f t="shared" si="112"/>
        <v>1</v>
      </c>
      <c r="R151" s="30">
        <f t="shared" si="110"/>
        <v>4.5018799565217389</v>
      </c>
      <c r="S151" s="32"/>
    </row>
    <row r="152" spans="1:19" ht="27.75" hidden="1" customHeight="1" outlineLevel="4" x14ac:dyDescent="0.25">
      <c r="A152" s="26" t="s">
        <v>146</v>
      </c>
      <c r="B152" s="27" t="s">
        <v>59</v>
      </c>
      <c r="C152" s="27" t="s">
        <v>62</v>
      </c>
      <c r="D152" s="27" t="s">
        <v>9</v>
      </c>
      <c r="E152" s="28">
        <f>E153</f>
        <v>112000</v>
      </c>
      <c r="F152" s="28">
        <f t="shared" ref="F152:G152" si="119">F153</f>
        <v>686442.39</v>
      </c>
      <c r="G152" s="28">
        <f t="shared" si="119"/>
        <v>686442.39</v>
      </c>
      <c r="H152" s="28">
        <v>0</v>
      </c>
      <c r="I152" s="28">
        <v>0</v>
      </c>
      <c r="J152" s="28">
        <v>686442.39</v>
      </c>
      <c r="K152" s="28">
        <v>-686442.39</v>
      </c>
      <c r="L152" s="28">
        <v>0</v>
      </c>
      <c r="M152" s="33">
        <v>1</v>
      </c>
      <c r="N152" s="28">
        <v>0</v>
      </c>
      <c r="O152" s="33">
        <v>0</v>
      </c>
      <c r="P152" s="29">
        <v>0</v>
      </c>
      <c r="Q152" s="30">
        <f t="shared" si="112"/>
        <v>1</v>
      </c>
      <c r="R152" s="30">
        <f t="shared" si="110"/>
        <v>6.1289499107142857</v>
      </c>
      <c r="S152" s="32"/>
    </row>
    <row r="153" spans="1:19" ht="47.25" hidden="1" outlineLevel="5" x14ac:dyDescent="0.25">
      <c r="A153" s="26" t="s">
        <v>265</v>
      </c>
      <c r="B153" s="27" t="s">
        <v>59</v>
      </c>
      <c r="C153" s="27" t="s">
        <v>62</v>
      </c>
      <c r="D153" s="27" t="s">
        <v>10</v>
      </c>
      <c r="E153" s="28">
        <v>112000</v>
      </c>
      <c r="F153" s="28">
        <v>686442.39</v>
      </c>
      <c r="G153" s="28">
        <v>686442.39</v>
      </c>
      <c r="H153" s="28">
        <v>0</v>
      </c>
      <c r="I153" s="28">
        <v>0</v>
      </c>
      <c r="J153" s="28">
        <v>686442.39</v>
      </c>
      <c r="K153" s="28">
        <v>-686442.39</v>
      </c>
      <c r="L153" s="28">
        <v>0</v>
      </c>
      <c r="M153" s="33">
        <v>1</v>
      </c>
      <c r="N153" s="28">
        <v>0</v>
      </c>
      <c r="O153" s="33">
        <v>0</v>
      </c>
      <c r="P153" s="29">
        <v>0</v>
      </c>
      <c r="Q153" s="30">
        <f t="shared" si="112"/>
        <v>1</v>
      </c>
      <c r="R153" s="30">
        <f t="shared" si="110"/>
        <v>6.1289499107142857</v>
      </c>
      <c r="S153" s="32"/>
    </row>
    <row r="154" spans="1:19" ht="47.25" hidden="1" outlineLevel="4" x14ac:dyDescent="0.25">
      <c r="A154" s="26" t="s">
        <v>149</v>
      </c>
      <c r="B154" s="27" t="s">
        <v>59</v>
      </c>
      <c r="C154" s="27" t="s">
        <v>62</v>
      </c>
      <c r="D154" s="27" t="s">
        <v>55</v>
      </c>
      <c r="E154" s="28">
        <f>E155</f>
        <v>118000</v>
      </c>
      <c r="F154" s="28">
        <f t="shared" ref="F154:G154" si="120">F155</f>
        <v>348990</v>
      </c>
      <c r="G154" s="28">
        <f t="shared" si="120"/>
        <v>348990</v>
      </c>
      <c r="H154" s="28">
        <v>0</v>
      </c>
      <c r="I154" s="28">
        <v>0</v>
      </c>
      <c r="J154" s="28">
        <v>348990</v>
      </c>
      <c r="K154" s="28">
        <v>-348990</v>
      </c>
      <c r="L154" s="28">
        <v>0</v>
      </c>
      <c r="M154" s="33">
        <v>1</v>
      </c>
      <c r="N154" s="28">
        <v>0</v>
      </c>
      <c r="O154" s="33">
        <v>0</v>
      </c>
      <c r="P154" s="29">
        <v>0</v>
      </c>
      <c r="Q154" s="30">
        <f t="shared" si="112"/>
        <v>1</v>
      </c>
      <c r="R154" s="30">
        <f t="shared" si="110"/>
        <v>2.9575423728813561</v>
      </c>
      <c r="S154" s="32"/>
    </row>
    <row r="155" spans="1:19" ht="15.75" hidden="1" outlineLevel="5" x14ac:dyDescent="0.25">
      <c r="A155" s="26" t="s">
        <v>271</v>
      </c>
      <c r="B155" s="27" t="s">
        <v>59</v>
      </c>
      <c r="C155" s="27" t="s">
        <v>62</v>
      </c>
      <c r="D155" s="27" t="s">
        <v>56</v>
      </c>
      <c r="E155" s="28">
        <v>118000</v>
      </c>
      <c r="F155" s="28">
        <v>348990</v>
      </c>
      <c r="G155" s="28">
        <v>348990</v>
      </c>
      <c r="H155" s="28">
        <v>0</v>
      </c>
      <c r="I155" s="28">
        <v>0</v>
      </c>
      <c r="J155" s="28">
        <v>348990</v>
      </c>
      <c r="K155" s="28">
        <v>-348990</v>
      </c>
      <c r="L155" s="28">
        <v>0</v>
      </c>
      <c r="M155" s="33">
        <v>1</v>
      </c>
      <c r="N155" s="28">
        <v>0</v>
      </c>
      <c r="O155" s="33">
        <v>0</v>
      </c>
      <c r="P155" s="29">
        <v>0</v>
      </c>
      <c r="Q155" s="30">
        <f t="shared" si="112"/>
        <v>1</v>
      </c>
      <c r="R155" s="30">
        <f t="shared" si="110"/>
        <v>2.9575423728813561</v>
      </c>
      <c r="S155" s="32"/>
    </row>
    <row r="156" spans="1:19" ht="26.25" hidden="1" customHeight="1" outlineLevel="3" x14ac:dyDescent="0.25">
      <c r="A156" s="26" t="s">
        <v>178</v>
      </c>
      <c r="B156" s="27" t="s">
        <v>59</v>
      </c>
      <c r="C156" s="27" t="s">
        <v>63</v>
      </c>
      <c r="D156" s="27" t="s">
        <v>3</v>
      </c>
      <c r="E156" s="28">
        <f>E157</f>
        <v>3512500</v>
      </c>
      <c r="F156" s="28">
        <f t="shared" ref="F156:G157" si="121">F157</f>
        <v>3374754.25</v>
      </c>
      <c r="G156" s="28">
        <f t="shared" si="121"/>
        <v>3374754.25</v>
      </c>
      <c r="H156" s="28">
        <f t="shared" ref="H156:P157" si="122">H157</f>
        <v>0</v>
      </c>
      <c r="I156" s="28">
        <f t="shared" si="122"/>
        <v>0</v>
      </c>
      <c r="J156" s="28">
        <f t="shared" si="122"/>
        <v>3374754.25</v>
      </c>
      <c r="K156" s="28">
        <f t="shared" si="122"/>
        <v>-3374754.25</v>
      </c>
      <c r="L156" s="28">
        <f t="shared" si="122"/>
        <v>0</v>
      </c>
      <c r="M156" s="28">
        <f t="shared" si="122"/>
        <v>1</v>
      </c>
      <c r="N156" s="28">
        <f t="shared" si="122"/>
        <v>0</v>
      </c>
      <c r="O156" s="28">
        <f t="shared" si="122"/>
        <v>0</v>
      </c>
      <c r="P156" s="29">
        <f t="shared" si="122"/>
        <v>0</v>
      </c>
      <c r="Q156" s="30">
        <f t="shared" si="112"/>
        <v>1</v>
      </c>
      <c r="R156" s="30">
        <f t="shared" si="110"/>
        <v>0.96078412811387903</v>
      </c>
      <c r="S156" s="32"/>
    </row>
    <row r="157" spans="1:19" ht="47.25" hidden="1" outlineLevel="4" x14ac:dyDescent="0.25">
      <c r="A157" s="26" t="s">
        <v>149</v>
      </c>
      <c r="B157" s="27" t="s">
        <v>59</v>
      </c>
      <c r="C157" s="27" t="s">
        <v>63</v>
      </c>
      <c r="D157" s="27" t="s">
        <v>55</v>
      </c>
      <c r="E157" s="28">
        <f>E158</f>
        <v>3512500</v>
      </c>
      <c r="F157" s="28">
        <f t="shared" si="121"/>
        <v>3374754.25</v>
      </c>
      <c r="G157" s="28">
        <f t="shared" si="121"/>
        <v>3374754.25</v>
      </c>
      <c r="H157" s="28">
        <f t="shared" si="122"/>
        <v>0</v>
      </c>
      <c r="I157" s="28">
        <f t="shared" si="122"/>
        <v>0</v>
      </c>
      <c r="J157" s="28">
        <f t="shared" si="122"/>
        <v>3374754.25</v>
      </c>
      <c r="K157" s="28">
        <f t="shared" si="122"/>
        <v>-3374754.25</v>
      </c>
      <c r="L157" s="28">
        <f t="shared" si="122"/>
        <v>0</v>
      </c>
      <c r="M157" s="28">
        <f t="shared" si="122"/>
        <v>1</v>
      </c>
      <c r="N157" s="28">
        <f t="shared" si="122"/>
        <v>0</v>
      </c>
      <c r="O157" s="28">
        <f t="shared" si="122"/>
        <v>0</v>
      </c>
      <c r="P157" s="29">
        <f t="shared" si="122"/>
        <v>0</v>
      </c>
      <c r="Q157" s="30">
        <f t="shared" si="112"/>
        <v>1</v>
      </c>
      <c r="R157" s="30">
        <f t="shared" si="110"/>
        <v>0.96078412811387903</v>
      </c>
      <c r="S157" s="32"/>
    </row>
    <row r="158" spans="1:19" ht="15.75" hidden="1" outlineLevel="5" x14ac:dyDescent="0.25">
      <c r="A158" s="26" t="s">
        <v>271</v>
      </c>
      <c r="B158" s="27" t="s">
        <v>59</v>
      </c>
      <c r="C158" s="27" t="s">
        <v>63</v>
      </c>
      <c r="D158" s="27" t="s">
        <v>56</v>
      </c>
      <c r="E158" s="28">
        <v>3512500</v>
      </c>
      <c r="F158" s="28">
        <v>3374754.25</v>
      </c>
      <c r="G158" s="28">
        <v>3374754.25</v>
      </c>
      <c r="H158" s="28">
        <v>0</v>
      </c>
      <c r="I158" s="28">
        <v>0</v>
      </c>
      <c r="J158" s="28">
        <v>3374754.25</v>
      </c>
      <c r="K158" s="28">
        <v>-3374754.25</v>
      </c>
      <c r="L158" s="28">
        <v>0</v>
      </c>
      <c r="M158" s="33">
        <v>1</v>
      </c>
      <c r="N158" s="28">
        <v>0</v>
      </c>
      <c r="O158" s="33">
        <v>0</v>
      </c>
      <c r="P158" s="29">
        <v>0</v>
      </c>
      <c r="Q158" s="30">
        <f t="shared" si="112"/>
        <v>1</v>
      </c>
      <c r="R158" s="30">
        <f t="shared" si="110"/>
        <v>0.96078412811387903</v>
      </c>
      <c r="S158" s="32"/>
    </row>
    <row r="159" spans="1:19" s="6" customFormat="1" ht="94.5" outlineLevel="2" collapsed="1" x14ac:dyDescent="0.25">
      <c r="A159" s="26" t="s">
        <v>235</v>
      </c>
      <c r="B159" s="27" t="s">
        <v>64</v>
      </c>
      <c r="C159" s="27" t="s">
        <v>2</v>
      </c>
      <c r="D159" s="27" t="s">
        <v>3</v>
      </c>
      <c r="E159" s="28">
        <f>E160+E163+E166+E169+E172+E175</f>
        <v>13758345.859999999</v>
      </c>
      <c r="F159" s="28">
        <f>F160+F163+F166+F169+F172+F175</f>
        <v>16621100.530000001</v>
      </c>
      <c r="G159" s="28">
        <f t="shared" ref="G159" si="123">G160+G163+G166+G169+G172+G175</f>
        <v>15680412.470000003</v>
      </c>
      <c r="H159" s="28">
        <v>0</v>
      </c>
      <c r="I159" s="28">
        <v>0</v>
      </c>
      <c r="J159" s="28">
        <v>15680412.470000001</v>
      </c>
      <c r="K159" s="28">
        <v>-15680412.470000001</v>
      </c>
      <c r="L159" s="28">
        <v>0</v>
      </c>
      <c r="M159" s="33">
        <v>0.94340398469390641</v>
      </c>
      <c r="N159" s="28">
        <v>0</v>
      </c>
      <c r="O159" s="33">
        <v>0</v>
      </c>
      <c r="P159" s="29">
        <v>0</v>
      </c>
      <c r="Q159" s="30">
        <f t="shared" si="112"/>
        <v>0.94340398469390652</v>
      </c>
      <c r="R159" s="30">
        <f t="shared" si="110"/>
        <v>1.1397018674743509</v>
      </c>
      <c r="S159" s="34" t="s">
        <v>300</v>
      </c>
    </row>
    <row r="160" spans="1:19" ht="31.5" hidden="1" outlineLevel="3" x14ac:dyDescent="0.25">
      <c r="A160" s="26" t="s">
        <v>179</v>
      </c>
      <c r="B160" s="27" t="s">
        <v>64</v>
      </c>
      <c r="C160" s="27" t="s">
        <v>65</v>
      </c>
      <c r="D160" s="27" t="s">
        <v>3</v>
      </c>
      <c r="E160" s="28">
        <f>E161</f>
        <v>10327345.859999999</v>
      </c>
      <c r="F160" s="28">
        <f t="shared" ref="F160:G161" si="124">F161</f>
        <v>10312597.07</v>
      </c>
      <c r="G160" s="28">
        <f t="shared" si="124"/>
        <v>10312597.07</v>
      </c>
      <c r="H160" s="28">
        <v>0</v>
      </c>
      <c r="I160" s="28">
        <v>0</v>
      </c>
      <c r="J160" s="28">
        <v>10312597.07</v>
      </c>
      <c r="K160" s="28">
        <v>-10312597.07</v>
      </c>
      <c r="L160" s="28">
        <v>0</v>
      </c>
      <c r="M160" s="33">
        <v>1</v>
      </c>
      <c r="N160" s="28">
        <v>0</v>
      </c>
      <c r="O160" s="33">
        <v>0</v>
      </c>
      <c r="P160" s="29">
        <v>0</v>
      </c>
      <c r="Q160" s="30">
        <f t="shared" si="112"/>
        <v>1</v>
      </c>
      <c r="R160" s="30">
        <f t="shared" si="110"/>
        <v>0.99857187023656058</v>
      </c>
      <c r="S160" s="32"/>
    </row>
    <row r="161" spans="1:19" ht="27.75" hidden="1" customHeight="1" outlineLevel="4" x14ac:dyDescent="0.25">
      <c r="A161" s="26" t="s">
        <v>146</v>
      </c>
      <c r="B161" s="27" t="s">
        <v>64</v>
      </c>
      <c r="C161" s="27" t="s">
        <v>65</v>
      </c>
      <c r="D161" s="27" t="s">
        <v>9</v>
      </c>
      <c r="E161" s="28">
        <f>E162</f>
        <v>10327345.859999999</v>
      </c>
      <c r="F161" s="28">
        <f t="shared" si="124"/>
        <v>10312597.07</v>
      </c>
      <c r="G161" s="28">
        <f t="shared" si="124"/>
        <v>10312597.07</v>
      </c>
      <c r="H161" s="28">
        <v>0</v>
      </c>
      <c r="I161" s="28">
        <v>0</v>
      </c>
      <c r="J161" s="28">
        <v>10312597.07</v>
      </c>
      <c r="K161" s="28">
        <v>-10312597.07</v>
      </c>
      <c r="L161" s="28">
        <v>0</v>
      </c>
      <c r="M161" s="33">
        <v>1</v>
      </c>
      <c r="N161" s="28">
        <v>0</v>
      </c>
      <c r="O161" s="33">
        <v>0</v>
      </c>
      <c r="P161" s="29">
        <v>0</v>
      </c>
      <c r="Q161" s="30">
        <f t="shared" si="112"/>
        <v>1</v>
      </c>
      <c r="R161" s="30">
        <f t="shared" si="110"/>
        <v>0.99857187023656058</v>
      </c>
      <c r="S161" s="32"/>
    </row>
    <row r="162" spans="1:19" ht="47.25" hidden="1" outlineLevel="5" x14ac:dyDescent="0.25">
      <c r="A162" s="26" t="s">
        <v>265</v>
      </c>
      <c r="B162" s="27" t="s">
        <v>64</v>
      </c>
      <c r="C162" s="27" t="s">
        <v>65</v>
      </c>
      <c r="D162" s="27" t="s">
        <v>10</v>
      </c>
      <c r="E162" s="28">
        <v>10327345.859999999</v>
      </c>
      <c r="F162" s="28">
        <v>10312597.07</v>
      </c>
      <c r="G162" s="28">
        <v>10312597.07</v>
      </c>
      <c r="H162" s="28">
        <v>0</v>
      </c>
      <c r="I162" s="28">
        <v>0</v>
      </c>
      <c r="J162" s="28">
        <v>10312597.07</v>
      </c>
      <c r="K162" s="28">
        <v>-10312597.07</v>
      </c>
      <c r="L162" s="28">
        <v>0</v>
      </c>
      <c r="M162" s="33">
        <v>1</v>
      </c>
      <c r="N162" s="28">
        <v>0</v>
      </c>
      <c r="O162" s="33">
        <v>0</v>
      </c>
      <c r="P162" s="29">
        <v>0</v>
      </c>
      <c r="Q162" s="30">
        <f t="shared" si="112"/>
        <v>1</v>
      </c>
      <c r="R162" s="30">
        <f t="shared" si="110"/>
        <v>0.99857187023656058</v>
      </c>
      <c r="S162" s="32"/>
    </row>
    <row r="163" spans="1:19" ht="14.25" hidden="1" customHeight="1" outlineLevel="3" x14ac:dyDescent="0.25">
      <c r="A163" s="26" t="s">
        <v>180</v>
      </c>
      <c r="B163" s="27" t="s">
        <v>64</v>
      </c>
      <c r="C163" s="27" t="s">
        <v>66</v>
      </c>
      <c r="D163" s="27" t="s">
        <v>3</v>
      </c>
      <c r="E163" s="28">
        <f>E164</f>
        <v>2851000</v>
      </c>
      <c r="F163" s="28">
        <f t="shared" ref="F163:G164" si="125">F164</f>
        <v>2913778</v>
      </c>
      <c r="G163" s="28">
        <f t="shared" si="125"/>
        <v>2694414.48</v>
      </c>
      <c r="H163" s="28">
        <f t="shared" ref="H163:P164" si="126">H164</f>
        <v>0</v>
      </c>
      <c r="I163" s="28">
        <f t="shared" si="126"/>
        <v>0</v>
      </c>
      <c r="J163" s="28">
        <f t="shared" si="126"/>
        <v>2694414.48</v>
      </c>
      <c r="K163" s="28">
        <f t="shared" si="126"/>
        <v>-2694414.48</v>
      </c>
      <c r="L163" s="28">
        <f t="shared" si="126"/>
        <v>0</v>
      </c>
      <c r="M163" s="28">
        <f t="shared" si="126"/>
        <v>0.9247150881089774</v>
      </c>
      <c r="N163" s="28">
        <f t="shared" si="126"/>
        <v>0</v>
      </c>
      <c r="O163" s="28">
        <f t="shared" si="126"/>
        <v>0</v>
      </c>
      <c r="P163" s="29">
        <f t="shared" si="126"/>
        <v>0</v>
      </c>
      <c r="Q163" s="30">
        <f t="shared" si="112"/>
        <v>0.9247150881089774</v>
      </c>
      <c r="R163" s="30">
        <f t="shared" si="110"/>
        <v>0.94507698351455627</v>
      </c>
      <c r="S163" s="32"/>
    </row>
    <row r="164" spans="1:19" ht="28.5" hidden="1" customHeight="1" outlineLevel="4" x14ac:dyDescent="0.25">
      <c r="A164" s="26" t="s">
        <v>146</v>
      </c>
      <c r="B164" s="27" t="s">
        <v>64</v>
      </c>
      <c r="C164" s="27" t="s">
        <v>66</v>
      </c>
      <c r="D164" s="27" t="s">
        <v>9</v>
      </c>
      <c r="E164" s="28">
        <f>E165</f>
        <v>2851000</v>
      </c>
      <c r="F164" s="28">
        <f t="shared" si="125"/>
        <v>2913778</v>
      </c>
      <c r="G164" s="28">
        <f t="shared" si="125"/>
        <v>2694414.48</v>
      </c>
      <c r="H164" s="28">
        <f t="shared" si="126"/>
        <v>0</v>
      </c>
      <c r="I164" s="28">
        <f t="shared" si="126"/>
        <v>0</v>
      </c>
      <c r="J164" s="28">
        <f t="shared" si="126"/>
        <v>2694414.48</v>
      </c>
      <c r="K164" s="28">
        <f t="shared" si="126"/>
        <v>-2694414.48</v>
      </c>
      <c r="L164" s="28">
        <f t="shared" si="126"/>
        <v>0</v>
      </c>
      <c r="M164" s="28">
        <f t="shared" si="126"/>
        <v>0.9247150881089774</v>
      </c>
      <c r="N164" s="28">
        <f t="shared" si="126"/>
        <v>0</v>
      </c>
      <c r="O164" s="28">
        <f t="shared" si="126"/>
        <v>0</v>
      </c>
      <c r="P164" s="29">
        <f t="shared" si="126"/>
        <v>0</v>
      </c>
      <c r="Q164" s="30">
        <f t="shared" si="112"/>
        <v>0.9247150881089774</v>
      </c>
      <c r="R164" s="30">
        <f t="shared" si="110"/>
        <v>0.94507698351455627</v>
      </c>
      <c r="S164" s="32"/>
    </row>
    <row r="165" spans="1:19" ht="47.25" hidden="1" outlineLevel="5" x14ac:dyDescent="0.25">
      <c r="A165" s="26" t="s">
        <v>265</v>
      </c>
      <c r="B165" s="27" t="s">
        <v>64</v>
      </c>
      <c r="C165" s="27" t="s">
        <v>66</v>
      </c>
      <c r="D165" s="27" t="s">
        <v>10</v>
      </c>
      <c r="E165" s="28">
        <v>2851000</v>
      </c>
      <c r="F165" s="28">
        <v>2913778</v>
      </c>
      <c r="G165" s="28">
        <v>2694414.48</v>
      </c>
      <c r="H165" s="28">
        <v>0</v>
      </c>
      <c r="I165" s="28">
        <v>0</v>
      </c>
      <c r="J165" s="28">
        <v>2694414.48</v>
      </c>
      <c r="K165" s="28">
        <v>-2694414.48</v>
      </c>
      <c r="L165" s="28">
        <v>0</v>
      </c>
      <c r="M165" s="33">
        <v>0.9247150881089774</v>
      </c>
      <c r="N165" s="28">
        <v>0</v>
      </c>
      <c r="O165" s="33">
        <v>0</v>
      </c>
      <c r="P165" s="29">
        <v>0</v>
      </c>
      <c r="Q165" s="30">
        <f t="shared" si="112"/>
        <v>0.9247150881089774</v>
      </c>
      <c r="R165" s="30">
        <f t="shared" si="110"/>
        <v>0.94507698351455627</v>
      </c>
      <c r="S165" s="32"/>
    </row>
    <row r="166" spans="1:19" ht="31.5" hidden="1" outlineLevel="3" x14ac:dyDescent="0.25">
      <c r="A166" s="26" t="s">
        <v>181</v>
      </c>
      <c r="B166" s="27" t="s">
        <v>64</v>
      </c>
      <c r="C166" s="27" t="s">
        <v>67</v>
      </c>
      <c r="D166" s="27" t="s">
        <v>3</v>
      </c>
      <c r="E166" s="28">
        <f>E167</f>
        <v>300000</v>
      </c>
      <c r="F166" s="28">
        <f t="shared" ref="F166:G167" si="127">F167</f>
        <v>300000</v>
      </c>
      <c r="G166" s="28">
        <f t="shared" si="127"/>
        <v>300000</v>
      </c>
      <c r="H166" s="28">
        <v>0</v>
      </c>
      <c r="I166" s="28">
        <v>0</v>
      </c>
      <c r="J166" s="28">
        <v>300000</v>
      </c>
      <c r="K166" s="28">
        <v>-300000</v>
      </c>
      <c r="L166" s="28">
        <v>0</v>
      </c>
      <c r="M166" s="33">
        <v>1</v>
      </c>
      <c r="N166" s="28">
        <v>0</v>
      </c>
      <c r="O166" s="33">
        <v>0</v>
      </c>
      <c r="P166" s="29">
        <v>0</v>
      </c>
      <c r="Q166" s="30">
        <f t="shared" si="112"/>
        <v>1</v>
      </c>
      <c r="R166" s="30">
        <f t="shared" si="110"/>
        <v>1</v>
      </c>
      <c r="S166" s="32"/>
    </row>
    <row r="167" spans="1:19" ht="15.75" hidden="1" outlineLevel="4" x14ac:dyDescent="0.25">
      <c r="A167" s="26" t="s">
        <v>147</v>
      </c>
      <c r="B167" s="27" t="s">
        <v>64</v>
      </c>
      <c r="C167" s="27" t="s">
        <v>67</v>
      </c>
      <c r="D167" s="27" t="s">
        <v>14</v>
      </c>
      <c r="E167" s="28">
        <f>E168</f>
        <v>300000</v>
      </c>
      <c r="F167" s="28">
        <f t="shared" si="127"/>
        <v>300000</v>
      </c>
      <c r="G167" s="28">
        <f t="shared" si="127"/>
        <v>300000</v>
      </c>
      <c r="H167" s="28">
        <v>0</v>
      </c>
      <c r="I167" s="28">
        <v>0</v>
      </c>
      <c r="J167" s="28">
        <v>300000</v>
      </c>
      <c r="K167" s="28">
        <v>-300000</v>
      </c>
      <c r="L167" s="28">
        <v>0</v>
      </c>
      <c r="M167" s="33">
        <v>1</v>
      </c>
      <c r="N167" s="28">
        <v>0</v>
      </c>
      <c r="O167" s="33">
        <v>0</v>
      </c>
      <c r="P167" s="29">
        <v>0</v>
      </c>
      <c r="Q167" s="30">
        <f t="shared" si="112"/>
        <v>1</v>
      </c>
      <c r="R167" s="30">
        <f t="shared" si="110"/>
        <v>1</v>
      </c>
      <c r="S167" s="32"/>
    </row>
    <row r="168" spans="1:19" ht="53.25" hidden="1" customHeight="1" outlineLevel="5" x14ac:dyDescent="0.25">
      <c r="A168" s="26" t="s">
        <v>272</v>
      </c>
      <c r="B168" s="27" t="s">
        <v>64</v>
      </c>
      <c r="C168" s="27" t="s">
        <v>67</v>
      </c>
      <c r="D168" s="27" t="s">
        <v>61</v>
      </c>
      <c r="E168" s="28">
        <v>300000</v>
      </c>
      <c r="F168" s="28">
        <v>300000</v>
      </c>
      <c r="G168" s="28">
        <v>300000</v>
      </c>
      <c r="H168" s="28">
        <v>0</v>
      </c>
      <c r="I168" s="28">
        <v>0</v>
      </c>
      <c r="J168" s="28">
        <v>300000</v>
      </c>
      <c r="K168" s="28">
        <v>-300000</v>
      </c>
      <c r="L168" s="28">
        <v>0</v>
      </c>
      <c r="M168" s="33">
        <v>1</v>
      </c>
      <c r="N168" s="28">
        <v>0</v>
      </c>
      <c r="O168" s="33">
        <v>0</v>
      </c>
      <c r="P168" s="29">
        <v>0</v>
      </c>
      <c r="Q168" s="30">
        <f t="shared" si="112"/>
        <v>1</v>
      </c>
      <c r="R168" s="30">
        <f t="shared" si="110"/>
        <v>1</v>
      </c>
      <c r="S168" s="32"/>
    </row>
    <row r="169" spans="1:19" ht="94.5" hidden="1" outlineLevel="3" x14ac:dyDescent="0.25">
      <c r="A169" s="26" t="s">
        <v>182</v>
      </c>
      <c r="B169" s="27" t="s">
        <v>64</v>
      </c>
      <c r="C169" s="27" t="s">
        <v>68</v>
      </c>
      <c r="D169" s="27" t="s">
        <v>3</v>
      </c>
      <c r="E169" s="28">
        <f>E170</f>
        <v>0</v>
      </c>
      <c r="F169" s="28">
        <f t="shared" ref="F169:G170" si="128">F170</f>
        <v>339685.46</v>
      </c>
      <c r="G169" s="28">
        <f t="shared" si="128"/>
        <v>339685.46</v>
      </c>
      <c r="H169" s="28">
        <v>0</v>
      </c>
      <c r="I169" s="28">
        <v>0</v>
      </c>
      <c r="J169" s="28">
        <v>339685.46</v>
      </c>
      <c r="K169" s="28">
        <v>-339685.46</v>
      </c>
      <c r="L169" s="28">
        <v>0</v>
      </c>
      <c r="M169" s="33">
        <v>1</v>
      </c>
      <c r="N169" s="28">
        <v>0</v>
      </c>
      <c r="O169" s="33">
        <v>0</v>
      </c>
      <c r="P169" s="29">
        <v>0</v>
      </c>
      <c r="Q169" s="30">
        <f t="shared" si="112"/>
        <v>1</v>
      </c>
      <c r="R169" s="30" t="str">
        <f t="shared" si="110"/>
        <v>-</v>
      </c>
      <c r="S169" s="32"/>
    </row>
    <row r="170" spans="1:19" ht="26.25" hidden="1" customHeight="1" outlineLevel="4" x14ac:dyDescent="0.25">
      <c r="A170" s="26" t="s">
        <v>146</v>
      </c>
      <c r="B170" s="27" t="s">
        <v>64</v>
      </c>
      <c r="C170" s="27" t="s">
        <v>68</v>
      </c>
      <c r="D170" s="27" t="s">
        <v>9</v>
      </c>
      <c r="E170" s="28">
        <f>E171</f>
        <v>0</v>
      </c>
      <c r="F170" s="28">
        <f t="shared" si="128"/>
        <v>339685.46</v>
      </c>
      <c r="G170" s="28">
        <f t="shared" si="128"/>
        <v>339685.46</v>
      </c>
      <c r="H170" s="28">
        <v>0</v>
      </c>
      <c r="I170" s="28">
        <v>0</v>
      </c>
      <c r="J170" s="28">
        <v>339685.46</v>
      </c>
      <c r="K170" s="28">
        <v>-339685.46</v>
      </c>
      <c r="L170" s="28">
        <v>0</v>
      </c>
      <c r="M170" s="33">
        <v>1</v>
      </c>
      <c r="N170" s="28">
        <v>0</v>
      </c>
      <c r="O170" s="33">
        <v>0</v>
      </c>
      <c r="P170" s="29">
        <v>0</v>
      </c>
      <c r="Q170" s="30">
        <f t="shared" si="112"/>
        <v>1</v>
      </c>
      <c r="R170" s="30" t="str">
        <f t="shared" si="110"/>
        <v>-</v>
      </c>
      <c r="S170" s="32"/>
    </row>
    <row r="171" spans="1:19" ht="47.25" hidden="1" outlineLevel="5" x14ac:dyDescent="0.25">
      <c r="A171" s="26" t="s">
        <v>265</v>
      </c>
      <c r="B171" s="27" t="s">
        <v>64</v>
      </c>
      <c r="C171" s="27" t="s">
        <v>68</v>
      </c>
      <c r="D171" s="27" t="s">
        <v>10</v>
      </c>
      <c r="E171" s="28">
        <v>0</v>
      </c>
      <c r="F171" s="28">
        <v>339685.46</v>
      </c>
      <c r="G171" s="28">
        <v>339685.46</v>
      </c>
      <c r="H171" s="28">
        <v>0</v>
      </c>
      <c r="I171" s="28">
        <v>0</v>
      </c>
      <c r="J171" s="28">
        <v>339685.46</v>
      </c>
      <c r="K171" s="28">
        <v>-339685.46</v>
      </c>
      <c r="L171" s="28">
        <v>0</v>
      </c>
      <c r="M171" s="33">
        <v>1</v>
      </c>
      <c r="N171" s="28">
        <v>0</v>
      </c>
      <c r="O171" s="33">
        <v>0</v>
      </c>
      <c r="P171" s="29">
        <v>0</v>
      </c>
      <c r="Q171" s="30">
        <f t="shared" si="112"/>
        <v>1</v>
      </c>
      <c r="R171" s="30" t="str">
        <f t="shared" si="110"/>
        <v>-</v>
      </c>
      <c r="S171" s="32"/>
    </row>
    <row r="172" spans="1:19" ht="15.75" hidden="1" outlineLevel="3" x14ac:dyDescent="0.25">
      <c r="A172" s="26" t="s">
        <v>183</v>
      </c>
      <c r="B172" s="27" t="s">
        <v>64</v>
      </c>
      <c r="C172" s="27" t="s">
        <v>69</v>
      </c>
      <c r="D172" s="27" t="s">
        <v>3</v>
      </c>
      <c r="E172" s="28">
        <f>E173</f>
        <v>280000</v>
      </c>
      <c r="F172" s="28">
        <f t="shared" ref="F172:G173" si="129">F173</f>
        <v>255040</v>
      </c>
      <c r="G172" s="28">
        <f t="shared" si="129"/>
        <v>177354.67</v>
      </c>
      <c r="H172" s="28">
        <v>0</v>
      </c>
      <c r="I172" s="28">
        <v>0</v>
      </c>
      <c r="J172" s="28">
        <v>177354.67</v>
      </c>
      <c r="K172" s="28">
        <v>-177354.67</v>
      </c>
      <c r="L172" s="28">
        <v>0</v>
      </c>
      <c r="M172" s="33">
        <v>0.69539942754077788</v>
      </c>
      <c r="N172" s="28">
        <v>0</v>
      </c>
      <c r="O172" s="33">
        <v>0</v>
      </c>
      <c r="P172" s="29">
        <v>0</v>
      </c>
      <c r="Q172" s="30">
        <f t="shared" si="112"/>
        <v>0.69539942754077799</v>
      </c>
      <c r="R172" s="30">
        <f t="shared" si="110"/>
        <v>0.63340953571428571</v>
      </c>
      <c r="S172" s="32"/>
    </row>
    <row r="173" spans="1:19" ht="26.25" hidden="1" customHeight="1" outlineLevel="4" x14ac:dyDescent="0.25">
      <c r="A173" s="26" t="s">
        <v>146</v>
      </c>
      <c r="B173" s="27" t="s">
        <v>64</v>
      </c>
      <c r="C173" s="27" t="s">
        <v>69</v>
      </c>
      <c r="D173" s="27" t="s">
        <v>9</v>
      </c>
      <c r="E173" s="28">
        <f>E174</f>
        <v>280000</v>
      </c>
      <c r="F173" s="28">
        <f t="shared" si="129"/>
        <v>255040</v>
      </c>
      <c r="G173" s="28">
        <f t="shared" si="129"/>
        <v>177354.67</v>
      </c>
      <c r="H173" s="28">
        <v>0</v>
      </c>
      <c r="I173" s="28">
        <v>0</v>
      </c>
      <c r="J173" s="28">
        <v>177354.67</v>
      </c>
      <c r="K173" s="28">
        <v>-177354.67</v>
      </c>
      <c r="L173" s="28">
        <v>0</v>
      </c>
      <c r="M173" s="33">
        <v>0.69539942754077788</v>
      </c>
      <c r="N173" s="28">
        <v>0</v>
      </c>
      <c r="O173" s="33">
        <v>0</v>
      </c>
      <c r="P173" s="29">
        <v>0</v>
      </c>
      <c r="Q173" s="30">
        <f t="shared" si="112"/>
        <v>0.69539942754077799</v>
      </c>
      <c r="R173" s="30">
        <f t="shared" si="110"/>
        <v>0.63340953571428571</v>
      </c>
      <c r="S173" s="32"/>
    </row>
    <row r="174" spans="1:19" ht="47.25" hidden="1" outlineLevel="5" x14ac:dyDescent="0.25">
      <c r="A174" s="26" t="s">
        <v>265</v>
      </c>
      <c r="B174" s="27" t="s">
        <v>64</v>
      </c>
      <c r="C174" s="27" t="s">
        <v>69</v>
      </c>
      <c r="D174" s="27" t="s">
        <v>10</v>
      </c>
      <c r="E174" s="28">
        <v>280000</v>
      </c>
      <c r="F174" s="28">
        <v>255040</v>
      </c>
      <c r="G174" s="28">
        <v>177354.67</v>
      </c>
      <c r="H174" s="28">
        <v>0</v>
      </c>
      <c r="I174" s="28">
        <v>0</v>
      </c>
      <c r="J174" s="28">
        <v>177354.67</v>
      </c>
      <c r="K174" s="28">
        <v>-177354.67</v>
      </c>
      <c r="L174" s="28">
        <v>0</v>
      </c>
      <c r="M174" s="33">
        <v>0.69539942754077788</v>
      </c>
      <c r="N174" s="28">
        <v>0</v>
      </c>
      <c r="O174" s="33">
        <v>0</v>
      </c>
      <c r="P174" s="29">
        <v>0</v>
      </c>
      <c r="Q174" s="30">
        <f t="shared" si="112"/>
        <v>0.69539942754077799</v>
      </c>
      <c r="R174" s="30">
        <f t="shared" si="110"/>
        <v>0.63340953571428571</v>
      </c>
      <c r="S174" s="32"/>
    </row>
    <row r="175" spans="1:19" ht="47.25" hidden="1" outlineLevel="3" x14ac:dyDescent="0.25">
      <c r="A175" s="26" t="s">
        <v>184</v>
      </c>
      <c r="B175" s="27" t="s">
        <v>64</v>
      </c>
      <c r="C175" s="27" t="s">
        <v>70</v>
      </c>
      <c r="D175" s="27" t="s">
        <v>3</v>
      </c>
      <c r="E175" s="28">
        <f>E176</f>
        <v>0</v>
      </c>
      <c r="F175" s="28">
        <f t="shared" ref="F175:G176" si="130">F176</f>
        <v>2500000</v>
      </c>
      <c r="G175" s="28">
        <f t="shared" si="130"/>
        <v>1856360.79</v>
      </c>
      <c r="H175" s="28">
        <v>0</v>
      </c>
      <c r="I175" s="28">
        <v>0</v>
      </c>
      <c r="J175" s="28">
        <v>1856360.79</v>
      </c>
      <c r="K175" s="28">
        <v>-1856360.79</v>
      </c>
      <c r="L175" s="28">
        <v>0</v>
      </c>
      <c r="M175" s="33">
        <v>0.74254431600000004</v>
      </c>
      <c r="N175" s="28">
        <v>0</v>
      </c>
      <c r="O175" s="33">
        <v>0</v>
      </c>
      <c r="P175" s="29">
        <v>0</v>
      </c>
      <c r="Q175" s="30">
        <f t="shared" si="112"/>
        <v>0.74254431600000004</v>
      </c>
      <c r="R175" s="30" t="str">
        <f t="shared" si="110"/>
        <v>-</v>
      </c>
      <c r="S175" s="32"/>
    </row>
    <row r="176" spans="1:19" ht="27" hidden="1" customHeight="1" outlineLevel="4" x14ac:dyDescent="0.25">
      <c r="A176" s="26" t="s">
        <v>146</v>
      </c>
      <c r="B176" s="27" t="s">
        <v>64</v>
      </c>
      <c r="C176" s="27" t="s">
        <v>70</v>
      </c>
      <c r="D176" s="27" t="s">
        <v>9</v>
      </c>
      <c r="E176" s="28">
        <f>E177</f>
        <v>0</v>
      </c>
      <c r="F176" s="28">
        <f t="shared" si="130"/>
        <v>2500000</v>
      </c>
      <c r="G176" s="28">
        <f t="shared" si="130"/>
        <v>1856360.79</v>
      </c>
      <c r="H176" s="28">
        <v>0</v>
      </c>
      <c r="I176" s="28">
        <v>0</v>
      </c>
      <c r="J176" s="28">
        <v>1856360.79</v>
      </c>
      <c r="K176" s="28">
        <v>-1856360.79</v>
      </c>
      <c r="L176" s="28">
        <v>0</v>
      </c>
      <c r="M176" s="33">
        <v>0.74254431600000004</v>
      </c>
      <c r="N176" s="28">
        <v>0</v>
      </c>
      <c r="O176" s="33">
        <v>0</v>
      </c>
      <c r="P176" s="29">
        <v>0</v>
      </c>
      <c r="Q176" s="30">
        <f t="shared" si="112"/>
        <v>0.74254431600000004</v>
      </c>
      <c r="R176" s="30" t="str">
        <f t="shared" si="110"/>
        <v>-</v>
      </c>
      <c r="S176" s="32"/>
    </row>
    <row r="177" spans="1:19" ht="47.25" hidden="1" outlineLevel="5" x14ac:dyDescent="0.25">
      <c r="A177" s="26" t="s">
        <v>265</v>
      </c>
      <c r="B177" s="27" t="s">
        <v>64</v>
      </c>
      <c r="C177" s="27" t="s">
        <v>70</v>
      </c>
      <c r="D177" s="27" t="s">
        <v>10</v>
      </c>
      <c r="E177" s="28">
        <v>0</v>
      </c>
      <c r="F177" s="28">
        <v>2500000</v>
      </c>
      <c r="G177" s="28">
        <v>1856360.79</v>
      </c>
      <c r="H177" s="28">
        <v>0</v>
      </c>
      <c r="I177" s="28">
        <v>0</v>
      </c>
      <c r="J177" s="28">
        <v>1856360.79</v>
      </c>
      <c r="K177" s="28">
        <v>-1856360.79</v>
      </c>
      <c r="L177" s="28">
        <v>0</v>
      </c>
      <c r="M177" s="33">
        <v>0.74254431600000004</v>
      </c>
      <c r="N177" s="28">
        <v>0</v>
      </c>
      <c r="O177" s="33">
        <v>0</v>
      </c>
      <c r="P177" s="29">
        <v>0</v>
      </c>
      <c r="Q177" s="30">
        <f t="shared" si="112"/>
        <v>0.74254431600000004</v>
      </c>
      <c r="R177" s="30" t="str">
        <f t="shared" si="110"/>
        <v>-</v>
      </c>
      <c r="S177" s="32"/>
    </row>
    <row r="178" spans="1:19" s="4" customFormat="1" ht="15.75" outlineLevel="1" collapsed="1" x14ac:dyDescent="0.25">
      <c r="A178" s="21" t="s">
        <v>258</v>
      </c>
      <c r="B178" s="22" t="s">
        <v>71</v>
      </c>
      <c r="C178" s="22" t="s">
        <v>2</v>
      </c>
      <c r="D178" s="22" t="s">
        <v>3</v>
      </c>
      <c r="E178" s="23">
        <f>E179+E195+E229+E239+E246</f>
        <v>169550259.01999998</v>
      </c>
      <c r="F178" s="23">
        <f t="shared" ref="F178:G178" si="131">F179+F195+F229+F239+F246</f>
        <v>188302483.23000002</v>
      </c>
      <c r="G178" s="23">
        <f t="shared" si="131"/>
        <v>185516830.22</v>
      </c>
      <c r="H178" s="23">
        <v>0</v>
      </c>
      <c r="I178" s="23">
        <v>0</v>
      </c>
      <c r="J178" s="23">
        <v>185516830.22</v>
      </c>
      <c r="K178" s="23">
        <v>-185516830.22</v>
      </c>
      <c r="L178" s="23">
        <v>0</v>
      </c>
      <c r="M178" s="35">
        <v>0.98520649880863498</v>
      </c>
      <c r="N178" s="23">
        <v>0</v>
      </c>
      <c r="O178" s="35">
        <v>0</v>
      </c>
      <c r="P178" s="36">
        <v>0</v>
      </c>
      <c r="Q178" s="24">
        <f t="shared" si="112"/>
        <v>0.98520649880863487</v>
      </c>
      <c r="R178" s="24">
        <f t="shared" si="110"/>
        <v>1.0941701374700739</v>
      </c>
      <c r="S178" s="39"/>
    </row>
    <row r="179" spans="1:19" s="6" customFormat="1" ht="65.25" customHeight="1" outlineLevel="2" x14ac:dyDescent="0.2">
      <c r="A179" s="26" t="s">
        <v>236</v>
      </c>
      <c r="B179" s="27" t="s">
        <v>72</v>
      </c>
      <c r="C179" s="27" t="s">
        <v>2</v>
      </c>
      <c r="D179" s="27" t="s">
        <v>3</v>
      </c>
      <c r="E179" s="28">
        <f>E180+E183+E186+E189+E192</f>
        <v>51499365</v>
      </c>
      <c r="F179" s="28">
        <f t="shared" ref="F179:G179" si="132">F180+F183+F186+F189+F192</f>
        <v>58516772.25</v>
      </c>
      <c r="G179" s="28">
        <f t="shared" si="132"/>
        <v>58372102.990000002</v>
      </c>
      <c r="H179" s="28">
        <v>0</v>
      </c>
      <c r="I179" s="28">
        <v>0</v>
      </c>
      <c r="J179" s="28">
        <v>58372102.990000002</v>
      </c>
      <c r="K179" s="28">
        <v>-58372102.990000002</v>
      </c>
      <c r="L179" s="28">
        <v>0</v>
      </c>
      <c r="M179" s="33">
        <v>0.99752773000906592</v>
      </c>
      <c r="N179" s="28">
        <v>0</v>
      </c>
      <c r="O179" s="33">
        <v>0</v>
      </c>
      <c r="P179" s="29">
        <v>0</v>
      </c>
      <c r="Q179" s="30">
        <f t="shared" si="112"/>
        <v>0.99752773000906592</v>
      </c>
      <c r="R179" s="30">
        <f t="shared" si="110"/>
        <v>1.1334528685936225</v>
      </c>
      <c r="S179" s="31" t="s">
        <v>301</v>
      </c>
    </row>
    <row r="180" spans="1:19" ht="47.25" hidden="1" outlineLevel="3" x14ac:dyDescent="0.2">
      <c r="A180" s="26" t="s">
        <v>185</v>
      </c>
      <c r="B180" s="27" t="s">
        <v>72</v>
      </c>
      <c r="C180" s="27" t="s">
        <v>73</v>
      </c>
      <c r="D180" s="27" t="s">
        <v>3</v>
      </c>
      <c r="E180" s="28">
        <f>E181</f>
        <v>180000</v>
      </c>
      <c r="F180" s="28">
        <f t="shared" ref="F180:G181" si="133">F181</f>
        <v>237265.44</v>
      </c>
      <c r="G180" s="28">
        <f t="shared" si="133"/>
        <v>237265.44</v>
      </c>
      <c r="H180" s="28">
        <v>0</v>
      </c>
      <c r="I180" s="28">
        <v>0</v>
      </c>
      <c r="J180" s="28">
        <v>237265.44</v>
      </c>
      <c r="K180" s="28">
        <v>-237265.44</v>
      </c>
      <c r="L180" s="28">
        <v>0</v>
      </c>
      <c r="M180" s="33">
        <v>1</v>
      </c>
      <c r="N180" s="28">
        <v>0</v>
      </c>
      <c r="O180" s="33">
        <v>0</v>
      </c>
      <c r="P180" s="29">
        <v>0</v>
      </c>
      <c r="Q180" s="30">
        <f t="shared" si="112"/>
        <v>1</v>
      </c>
      <c r="R180" s="30">
        <f t="shared" si="110"/>
        <v>1.3181413333333334</v>
      </c>
      <c r="S180" s="50"/>
    </row>
    <row r="181" spans="1:19" ht="63" hidden="1" outlineLevel="4" x14ac:dyDescent="0.2">
      <c r="A181" s="26" t="s">
        <v>148</v>
      </c>
      <c r="B181" s="27" t="s">
        <v>72</v>
      </c>
      <c r="C181" s="27" t="s">
        <v>73</v>
      </c>
      <c r="D181" s="27" t="s">
        <v>24</v>
      </c>
      <c r="E181" s="28">
        <f>E182</f>
        <v>180000</v>
      </c>
      <c r="F181" s="28">
        <f t="shared" si="133"/>
        <v>237265.44</v>
      </c>
      <c r="G181" s="28">
        <f t="shared" si="133"/>
        <v>237265.44</v>
      </c>
      <c r="H181" s="28">
        <v>0</v>
      </c>
      <c r="I181" s="28">
        <v>0</v>
      </c>
      <c r="J181" s="28">
        <v>237265.44</v>
      </c>
      <c r="K181" s="28">
        <v>-237265.44</v>
      </c>
      <c r="L181" s="28">
        <v>0</v>
      </c>
      <c r="M181" s="33">
        <v>1</v>
      </c>
      <c r="N181" s="28">
        <v>0</v>
      </c>
      <c r="O181" s="33">
        <v>0</v>
      </c>
      <c r="P181" s="29">
        <v>0</v>
      </c>
      <c r="Q181" s="30">
        <f t="shared" si="112"/>
        <v>1</v>
      </c>
      <c r="R181" s="30">
        <f t="shared" si="110"/>
        <v>1.3181413333333334</v>
      </c>
      <c r="S181" s="50"/>
    </row>
    <row r="182" spans="1:19" ht="15.75" hidden="1" outlineLevel="5" x14ac:dyDescent="0.2">
      <c r="A182" s="26" t="s">
        <v>268</v>
      </c>
      <c r="B182" s="27" t="s">
        <v>72</v>
      </c>
      <c r="C182" s="27" t="s">
        <v>73</v>
      </c>
      <c r="D182" s="27" t="s">
        <v>25</v>
      </c>
      <c r="E182" s="28">
        <v>180000</v>
      </c>
      <c r="F182" s="28">
        <v>237265.44</v>
      </c>
      <c r="G182" s="28">
        <v>237265.44</v>
      </c>
      <c r="H182" s="28">
        <v>0</v>
      </c>
      <c r="I182" s="28">
        <v>0</v>
      </c>
      <c r="J182" s="28">
        <v>237265.44</v>
      </c>
      <c r="K182" s="28">
        <v>-237265.44</v>
      </c>
      <c r="L182" s="28">
        <v>0</v>
      </c>
      <c r="M182" s="33">
        <v>1</v>
      </c>
      <c r="N182" s="28">
        <v>0</v>
      </c>
      <c r="O182" s="33">
        <v>0</v>
      </c>
      <c r="P182" s="29">
        <v>0</v>
      </c>
      <c r="Q182" s="30">
        <f t="shared" si="112"/>
        <v>1</v>
      </c>
      <c r="R182" s="30">
        <f t="shared" si="110"/>
        <v>1.3181413333333334</v>
      </c>
      <c r="S182" s="50"/>
    </row>
    <row r="183" spans="1:19" ht="219.75" hidden="1" customHeight="1" outlineLevel="3" x14ac:dyDescent="0.2">
      <c r="A183" s="26" t="s">
        <v>186</v>
      </c>
      <c r="B183" s="27" t="s">
        <v>72</v>
      </c>
      <c r="C183" s="27" t="s">
        <v>74</v>
      </c>
      <c r="D183" s="27" t="s">
        <v>3</v>
      </c>
      <c r="E183" s="28">
        <f>E184</f>
        <v>37620850</v>
      </c>
      <c r="F183" s="28">
        <f t="shared" ref="F183:G184" si="134">F184</f>
        <v>42991556</v>
      </c>
      <c r="G183" s="28">
        <f t="shared" si="134"/>
        <v>42991556</v>
      </c>
      <c r="H183" s="28">
        <v>0</v>
      </c>
      <c r="I183" s="28">
        <v>0</v>
      </c>
      <c r="J183" s="28">
        <v>42991556</v>
      </c>
      <c r="K183" s="28">
        <v>-42991556</v>
      </c>
      <c r="L183" s="28">
        <v>0</v>
      </c>
      <c r="M183" s="33">
        <v>1</v>
      </c>
      <c r="N183" s="28">
        <v>0</v>
      </c>
      <c r="O183" s="33">
        <v>0</v>
      </c>
      <c r="P183" s="29">
        <v>0</v>
      </c>
      <c r="Q183" s="30">
        <f t="shared" si="112"/>
        <v>1</v>
      </c>
      <c r="R183" s="30">
        <f t="shared" si="110"/>
        <v>1.1427587627605438</v>
      </c>
      <c r="S183" s="50"/>
    </row>
    <row r="184" spans="1:19" ht="63" hidden="1" outlineLevel="4" x14ac:dyDescent="0.2">
      <c r="A184" s="26" t="s">
        <v>148</v>
      </c>
      <c r="B184" s="27" t="s">
        <v>72</v>
      </c>
      <c r="C184" s="27" t="s">
        <v>74</v>
      </c>
      <c r="D184" s="27" t="s">
        <v>24</v>
      </c>
      <c r="E184" s="28">
        <f>E185</f>
        <v>37620850</v>
      </c>
      <c r="F184" s="28">
        <f t="shared" si="134"/>
        <v>42991556</v>
      </c>
      <c r="G184" s="28">
        <f t="shared" si="134"/>
        <v>42991556</v>
      </c>
      <c r="H184" s="28">
        <v>0</v>
      </c>
      <c r="I184" s="28">
        <v>0</v>
      </c>
      <c r="J184" s="28">
        <v>42991556</v>
      </c>
      <c r="K184" s="28">
        <v>-42991556</v>
      </c>
      <c r="L184" s="28">
        <v>0</v>
      </c>
      <c r="M184" s="33">
        <v>1</v>
      </c>
      <c r="N184" s="28">
        <v>0</v>
      </c>
      <c r="O184" s="33">
        <v>0</v>
      </c>
      <c r="P184" s="29">
        <v>0</v>
      </c>
      <c r="Q184" s="30">
        <f t="shared" si="112"/>
        <v>1</v>
      </c>
      <c r="R184" s="30">
        <f t="shared" si="110"/>
        <v>1.1427587627605438</v>
      </c>
      <c r="S184" s="50"/>
    </row>
    <row r="185" spans="1:19" ht="15.75" hidden="1" outlineLevel="5" x14ac:dyDescent="0.2">
      <c r="A185" s="26" t="s">
        <v>268</v>
      </c>
      <c r="B185" s="27" t="s">
        <v>72</v>
      </c>
      <c r="C185" s="27" t="s">
        <v>74</v>
      </c>
      <c r="D185" s="27" t="s">
        <v>25</v>
      </c>
      <c r="E185" s="28">
        <v>37620850</v>
      </c>
      <c r="F185" s="28">
        <v>42991556</v>
      </c>
      <c r="G185" s="28">
        <v>42991556</v>
      </c>
      <c r="H185" s="28">
        <v>0</v>
      </c>
      <c r="I185" s="28">
        <v>0</v>
      </c>
      <c r="J185" s="28">
        <v>42991556</v>
      </c>
      <c r="K185" s="28">
        <v>-42991556</v>
      </c>
      <c r="L185" s="28">
        <v>0</v>
      </c>
      <c r="M185" s="33">
        <v>1</v>
      </c>
      <c r="N185" s="28">
        <v>0</v>
      </c>
      <c r="O185" s="33">
        <v>0</v>
      </c>
      <c r="P185" s="29">
        <v>0</v>
      </c>
      <c r="Q185" s="30">
        <f t="shared" si="112"/>
        <v>1</v>
      </c>
      <c r="R185" s="30">
        <f t="shared" si="110"/>
        <v>1.1427587627605438</v>
      </c>
      <c r="S185" s="50"/>
    </row>
    <row r="186" spans="1:19" ht="15" hidden="1" customHeight="1" outlineLevel="3" x14ac:dyDescent="0.2">
      <c r="A186" s="26" t="s">
        <v>187</v>
      </c>
      <c r="B186" s="27" t="s">
        <v>72</v>
      </c>
      <c r="C186" s="27" t="s">
        <v>75</v>
      </c>
      <c r="D186" s="27" t="s">
        <v>3</v>
      </c>
      <c r="E186" s="28">
        <f>E187</f>
        <v>11025720</v>
      </c>
      <c r="F186" s="28">
        <f t="shared" ref="F186:G187" si="135">F187</f>
        <v>12607295.810000001</v>
      </c>
      <c r="G186" s="28">
        <f t="shared" si="135"/>
        <v>12466621.35</v>
      </c>
      <c r="H186" s="28">
        <v>0</v>
      </c>
      <c r="I186" s="28">
        <v>0</v>
      </c>
      <c r="J186" s="28">
        <v>12466621.35</v>
      </c>
      <c r="K186" s="28">
        <v>-12466621.35</v>
      </c>
      <c r="L186" s="28">
        <v>0</v>
      </c>
      <c r="M186" s="33">
        <v>0.98884182126603093</v>
      </c>
      <c r="N186" s="28">
        <v>0</v>
      </c>
      <c r="O186" s="33">
        <v>0</v>
      </c>
      <c r="P186" s="29">
        <v>0</v>
      </c>
      <c r="Q186" s="30">
        <f t="shared" si="112"/>
        <v>0.98884182126603082</v>
      </c>
      <c r="R186" s="30">
        <f t="shared" si="110"/>
        <v>1.1306854654389917</v>
      </c>
      <c r="S186" s="50"/>
    </row>
    <row r="187" spans="1:19" ht="63" hidden="1" outlineLevel="4" x14ac:dyDescent="0.2">
      <c r="A187" s="26" t="s">
        <v>148</v>
      </c>
      <c r="B187" s="27" t="s">
        <v>72</v>
      </c>
      <c r="C187" s="27" t="s">
        <v>75</v>
      </c>
      <c r="D187" s="27" t="s">
        <v>24</v>
      </c>
      <c r="E187" s="28">
        <f>E188</f>
        <v>11025720</v>
      </c>
      <c r="F187" s="28">
        <f t="shared" si="135"/>
        <v>12607295.810000001</v>
      </c>
      <c r="G187" s="28">
        <f t="shared" si="135"/>
        <v>12466621.35</v>
      </c>
      <c r="H187" s="28">
        <v>0</v>
      </c>
      <c r="I187" s="28">
        <v>0</v>
      </c>
      <c r="J187" s="28">
        <v>12466621.35</v>
      </c>
      <c r="K187" s="28">
        <v>-12466621.35</v>
      </c>
      <c r="L187" s="28">
        <v>0</v>
      </c>
      <c r="M187" s="33">
        <v>0.98884182126603093</v>
      </c>
      <c r="N187" s="28">
        <v>0</v>
      </c>
      <c r="O187" s="33">
        <v>0</v>
      </c>
      <c r="P187" s="29">
        <v>0</v>
      </c>
      <c r="Q187" s="30">
        <f t="shared" si="112"/>
        <v>0.98884182126603082</v>
      </c>
      <c r="R187" s="30">
        <f t="shared" si="110"/>
        <v>1.1306854654389917</v>
      </c>
      <c r="S187" s="50"/>
    </row>
    <row r="188" spans="1:19" ht="15.75" hidden="1" outlineLevel="5" x14ac:dyDescent="0.2">
      <c r="A188" s="26" t="s">
        <v>268</v>
      </c>
      <c r="B188" s="27" t="s">
        <v>72</v>
      </c>
      <c r="C188" s="27" t="s">
        <v>75</v>
      </c>
      <c r="D188" s="27" t="s">
        <v>25</v>
      </c>
      <c r="E188" s="28">
        <v>11025720</v>
      </c>
      <c r="F188" s="28">
        <v>12607295.810000001</v>
      </c>
      <c r="G188" s="28">
        <v>12466621.35</v>
      </c>
      <c r="H188" s="28">
        <v>0</v>
      </c>
      <c r="I188" s="28">
        <v>0</v>
      </c>
      <c r="J188" s="28">
        <v>12466621.35</v>
      </c>
      <c r="K188" s="28">
        <v>-12466621.35</v>
      </c>
      <c r="L188" s="28">
        <v>0</v>
      </c>
      <c r="M188" s="33">
        <v>0.98884182126603093</v>
      </c>
      <c r="N188" s="28">
        <v>0</v>
      </c>
      <c r="O188" s="33">
        <v>0</v>
      </c>
      <c r="P188" s="29">
        <v>0</v>
      </c>
      <c r="Q188" s="30">
        <f t="shared" si="112"/>
        <v>0.98884182126603082</v>
      </c>
      <c r="R188" s="30">
        <f t="shared" si="110"/>
        <v>1.1306854654389917</v>
      </c>
      <c r="S188" s="50"/>
    </row>
    <row r="189" spans="1:19" ht="27.75" hidden="1" customHeight="1" outlineLevel="3" x14ac:dyDescent="0.2">
      <c r="A189" s="26" t="s">
        <v>188</v>
      </c>
      <c r="B189" s="27" t="s">
        <v>72</v>
      </c>
      <c r="C189" s="27" t="s">
        <v>76</v>
      </c>
      <c r="D189" s="27" t="s">
        <v>3</v>
      </c>
      <c r="E189" s="28">
        <f>E190</f>
        <v>2672795</v>
      </c>
      <c r="F189" s="28">
        <f t="shared" ref="F189:G190" si="136">F190</f>
        <v>2080655</v>
      </c>
      <c r="G189" s="28">
        <f t="shared" si="136"/>
        <v>2080655</v>
      </c>
      <c r="H189" s="28">
        <v>0</v>
      </c>
      <c r="I189" s="28">
        <v>0</v>
      </c>
      <c r="J189" s="28">
        <v>2080655</v>
      </c>
      <c r="K189" s="28">
        <v>-2080655</v>
      </c>
      <c r="L189" s="28">
        <v>0</v>
      </c>
      <c r="M189" s="33">
        <v>1</v>
      </c>
      <c r="N189" s="28">
        <v>0</v>
      </c>
      <c r="O189" s="33">
        <v>0</v>
      </c>
      <c r="P189" s="29">
        <v>0</v>
      </c>
      <c r="Q189" s="30">
        <f t="shared" si="112"/>
        <v>1</v>
      </c>
      <c r="R189" s="30">
        <f t="shared" si="110"/>
        <v>0.77845663434719081</v>
      </c>
      <c r="S189" s="50"/>
    </row>
    <row r="190" spans="1:19" ht="63" hidden="1" outlineLevel="4" x14ac:dyDescent="0.2">
      <c r="A190" s="26" t="s">
        <v>148</v>
      </c>
      <c r="B190" s="27" t="s">
        <v>72</v>
      </c>
      <c r="C190" s="27" t="s">
        <v>76</v>
      </c>
      <c r="D190" s="27" t="s">
        <v>24</v>
      </c>
      <c r="E190" s="28">
        <f>E191</f>
        <v>2672795</v>
      </c>
      <c r="F190" s="28">
        <f t="shared" si="136"/>
        <v>2080655</v>
      </c>
      <c r="G190" s="28">
        <f t="shared" si="136"/>
        <v>2080655</v>
      </c>
      <c r="H190" s="28">
        <v>0</v>
      </c>
      <c r="I190" s="28">
        <v>0</v>
      </c>
      <c r="J190" s="28">
        <v>2080655</v>
      </c>
      <c r="K190" s="28">
        <v>-2080655</v>
      </c>
      <c r="L190" s="28">
        <v>0</v>
      </c>
      <c r="M190" s="33">
        <v>1</v>
      </c>
      <c r="N190" s="28">
        <v>0</v>
      </c>
      <c r="O190" s="33">
        <v>0</v>
      </c>
      <c r="P190" s="29">
        <v>0</v>
      </c>
      <c r="Q190" s="30">
        <f t="shared" si="112"/>
        <v>1</v>
      </c>
      <c r="R190" s="30">
        <f t="shared" si="110"/>
        <v>0.77845663434719081</v>
      </c>
      <c r="S190" s="50"/>
    </row>
    <row r="191" spans="1:19" ht="15.75" hidden="1" outlineLevel="5" x14ac:dyDescent="0.2">
      <c r="A191" s="26" t="s">
        <v>268</v>
      </c>
      <c r="B191" s="27" t="s">
        <v>72</v>
      </c>
      <c r="C191" s="27" t="s">
        <v>76</v>
      </c>
      <c r="D191" s="27" t="s">
        <v>25</v>
      </c>
      <c r="E191" s="28">
        <v>2672795</v>
      </c>
      <c r="F191" s="28">
        <v>2080655</v>
      </c>
      <c r="G191" s="28">
        <v>2080655</v>
      </c>
      <c r="H191" s="28">
        <v>0</v>
      </c>
      <c r="I191" s="28">
        <v>0</v>
      </c>
      <c r="J191" s="28">
        <v>2080655</v>
      </c>
      <c r="K191" s="28">
        <v>-2080655</v>
      </c>
      <c r="L191" s="28">
        <v>0</v>
      </c>
      <c r="M191" s="33">
        <v>1</v>
      </c>
      <c r="N191" s="28">
        <v>0</v>
      </c>
      <c r="O191" s="33">
        <v>0</v>
      </c>
      <c r="P191" s="29">
        <v>0</v>
      </c>
      <c r="Q191" s="30">
        <f t="shared" si="112"/>
        <v>1</v>
      </c>
      <c r="R191" s="30">
        <f t="shared" si="110"/>
        <v>0.77845663434719081</v>
      </c>
      <c r="S191" s="50"/>
    </row>
    <row r="192" spans="1:19" ht="24.75" hidden="1" customHeight="1" outlineLevel="3" x14ac:dyDescent="0.2">
      <c r="A192" s="26" t="s">
        <v>189</v>
      </c>
      <c r="B192" s="27" t="s">
        <v>72</v>
      </c>
      <c r="C192" s="27" t="s">
        <v>77</v>
      </c>
      <c r="D192" s="27" t="s">
        <v>3</v>
      </c>
      <c r="E192" s="28">
        <f>E193</f>
        <v>0</v>
      </c>
      <c r="F192" s="28">
        <f t="shared" ref="F192:G193" si="137">F193</f>
        <v>600000</v>
      </c>
      <c r="G192" s="28">
        <f t="shared" si="137"/>
        <v>596005.19999999995</v>
      </c>
      <c r="H192" s="28">
        <v>0</v>
      </c>
      <c r="I192" s="28">
        <v>0</v>
      </c>
      <c r="J192" s="28">
        <v>596005.19999999995</v>
      </c>
      <c r="K192" s="28">
        <v>-596005.19999999995</v>
      </c>
      <c r="L192" s="28">
        <v>0</v>
      </c>
      <c r="M192" s="33">
        <v>0.99334199999999995</v>
      </c>
      <c r="N192" s="28">
        <v>0</v>
      </c>
      <c r="O192" s="33">
        <v>0</v>
      </c>
      <c r="P192" s="29">
        <v>0</v>
      </c>
      <c r="Q192" s="30">
        <f t="shared" si="112"/>
        <v>0.99334199999999995</v>
      </c>
      <c r="R192" s="30" t="str">
        <f t="shared" si="110"/>
        <v>-</v>
      </c>
      <c r="S192" s="50"/>
    </row>
    <row r="193" spans="1:19" ht="63" hidden="1" outlineLevel="4" x14ac:dyDescent="0.2">
      <c r="A193" s="26" t="s">
        <v>148</v>
      </c>
      <c r="B193" s="27" t="s">
        <v>72</v>
      </c>
      <c r="C193" s="27" t="s">
        <v>77</v>
      </c>
      <c r="D193" s="27" t="s">
        <v>24</v>
      </c>
      <c r="E193" s="28">
        <f>E194</f>
        <v>0</v>
      </c>
      <c r="F193" s="28">
        <f t="shared" si="137"/>
        <v>600000</v>
      </c>
      <c r="G193" s="28">
        <f t="shared" si="137"/>
        <v>596005.19999999995</v>
      </c>
      <c r="H193" s="28">
        <v>0</v>
      </c>
      <c r="I193" s="28">
        <v>0</v>
      </c>
      <c r="J193" s="28">
        <v>596005.19999999995</v>
      </c>
      <c r="K193" s="28">
        <v>-596005.19999999995</v>
      </c>
      <c r="L193" s="28">
        <v>0</v>
      </c>
      <c r="M193" s="33">
        <v>0.99334199999999995</v>
      </c>
      <c r="N193" s="28">
        <v>0</v>
      </c>
      <c r="O193" s="33">
        <v>0</v>
      </c>
      <c r="P193" s="29">
        <v>0</v>
      </c>
      <c r="Q193" s="30">
        <f t="shared" si="112"/>
        <v>0.99334199999999995</v>
      </c>
      <c r="R193" s="30" t="str">
        <f t="shared" si="110"/>
        <v>-</v>
      </c>
      <c r="S193" s="50"/>
    </row>
    <row r="194" spans="1:19" ht="15.75" hidden="1" outlineLevel="5" x14ac:dyDescent="0.2">
      <c r="A194" s="26" t="s">
        <v>268</v>
      </c>
      <c r="B194" s="27" t="s">
        <v>72</v>
      </c>
      <c r="C194" s="27" t="s">
        <v>77</v>
      </c>
      <c r="D194" s="27" t="s">
        <v>25</v>
      </c>
      <c r="E194" s="28">
        <v>0</v>
      </c>
      <c r="F194" s="28">
        <v>600000</v>
      </c>
      <c r="G194" s="28">
        <v>596005.19999999995</v>
      </c>
      <c r="H194" s="28">
        <v>0</v>
      </c>
      <c r="I194" s="28">
        <v>0</v>
      </c>
      <c r="J194" s="28">
        <v>596005.19999999995</v>
      </c>
      <c r="K194" s="28">
        <v>-596005.19999999995</v>
      </c>
      <c r="L194" s="28">
        <v>0</v>
      </c>
      <c r="M194" s="33">
        <v>0.99334199999999995</v>
      </c>
      <c r="N194" s="28">
        <v>0</v>
      </c>
      <c r="O194" s="33">
        <v>0</v>
      </c>
      <c r="P194" s="29">
        <v>0</v>
      </c>
      <c r="Q194" s="30">
        <f t="shared" si="112"/>
        <v>0.99334199999999995</v>
      </c>
      <c r="R194" s="30" t="str">
        <f t="shared" si="110"/>
        <v>-</v>
      </c>
      <c r="S194" s="50"/>
    </row>
    <row r="195" spans="1:19" s="6" customFormat="1" ht="110.25" outlineLevel="2" collapsed="1" x14ac:dyDescent="0.2">
      <c r="A195" s="26" t="s">
        <v>237</v>
      </c>
      <c r="B195" s="27" t="s">
        <v>78</v>
      </c>
      <c r="C195" s="27" t="s">
        <v>2</v>
      </c>
      <c r="D195" s="27" t="s">
        <v>3</v>
      </c>
      <c r="E195" s="28">
        <f>E196+E199+E202+E205+E208+E211+E214+E217+E220+E223+E226</f>
        <v>81748999.019999981</v>
      </c>
      <c r="F195" s="28">
        <f t="shared" ref="F195:G195" si="138">F196+F199+F202+F205+F208+F211+F214+F217+F220+F223+F226</f>
        <v>92629339.699999988</v>
      </c>
      <c r="G195" s="28">
        <f t="shared" si="138"/>
        <v>90205116.229999989</v>
      </c>
      <c r="H195" s="28">
        <v>0</v>
      </c>
      <c r="I195" s="28">
        <v>0</v>
      </c>
      <c r="J195" s="28">
        <v>90205116.230000004</v>
      </c>
      <c r="K195" s="28">
        <v>-90205116.230000004</v>
      </c>
      <c r="L195" s="28">
        <v>0</v>
      </c>
      <c r="M195" s="33">
        <v>0.97382877306638083</v>
      </c>
      <c r="N195" s="28">
        <v>0</v>
      </c>
      <c r="O195" s="33">
        <v>0</v>
      </c>
      <c r="P195" s="29">
        <v>0</v>
      </c>
      <c r="Q195" s="30">
        <f t="shared" si="112"/>
        <v>0.97382877306638083</v>
      </c>
      <c r="R195" s="30">
        <f t="shared" si="110"/>
        <v>1.1034400091911978</v>
      </c>
      <c r="S195" s="31" t="s">
        <v>302</v>
      </c>
    </row>
    <row r="196" spans="1:19" ht="47.25" hidden="1" outlineLevel="3" x14ac:dyDescent="0.2">
      <c r="A196" s="26" t="s">
        <v>185</v>
      </c>
      <c r="B196" s="27" t="s">
        <v>78</v>
      </c>
      <c r="C196" s="27" t="s">
        <v>73</v>
      </c>
      <c r="D196" s="27" t="s">
        <v>3</v>
      </c>
      <c r="E196" s="28">
        <f>E197</f>
        <v>104999.21</v>
      </c>
      <c r="F196" s="28">
        <f t="shared" ref="F196:G197" si="139">F197</f>
        <v>166248.35999999999</v>
      </c>
      <c r="G196" s="28">
        <f t="shared" si="139"/>
        <v>166248.35999999999</v>
      </c>
      <c r="H196" s="28">
        <v>0</v>
      </c>
      <c r="I196" s="28">
        <v>0</v>
      </c>
      <c r="J196" s="28">
        <v>166248.35999999999</v>
      </c>
      <c r="K196" s="28">
        <v>-166248.35999999999</v>
      </c>
      <c r="L196" s="28">
        <v>0</v>
      </c>
      <c r="M196" s="33">
        <v>1</v>
      </c>
      <c r="N196" s="28">
        <v>0</v>
      </c>
      <c r="O196" s="33">
        <v>0</v>
      </c>
      <c r="P196" s="29">
        <v>0</v>
      </c>
      <c r="Q196" s="30">
        <f t="shared" si="112"/>
        <v>1</v>
      </c>
      <c r="R196" s="30">
        <f t="shared" si="110"/>
        <v>1.5833296269562407</v>
      </c>
      <c r="S196" s="50"/>
    </row>
    <row r="197" spans="1:19" ht="63" hidden="1" outlineLevel="4" x14ac:dyDescent="0.2">
      <c r="A197" s="26" t="s">
        <v>148</v>
      </c>
      <c r="B197" s="27" t="s">
        <v>78</v>
      </c>
      <c r="C197" s="27" t="s">
        <v>73</v>
      </c>
      <c r="D197" s="27" t="s">
        <v>24</v>
      </c>
      <c r="E197" s="28">
        <f>E198</f>
        <v>104999.21</v>
      </c>
      <c r="F197" s="28">
        <f t="shared" si="139"/>
        <v>166248.35999999999</v>
      </c>
      <c r="G197" s="28">
        <f t="shared" si="139"/>
        <v>166248.35999999999</v>
      </c>
      <c r="H197" s="28">
        <v>0</v>
      </c>
      <c r="I197" s="28">
        <v>0</v>
      </c>
      <c r="J197" s="28">
        <v>166248.35999999999</v>
      </c>
      <c r="K197" s="28">
        <v>-166248.35999999999</v>
      </c>
      <c r="L197" s="28">
        <v>0</v>
      </c>
      <c r="M197" s="33">
        <v>1</v>
      </c>
      <c r="N197" s="28">
        <v>0</v>
      </c>
      <c r="O197" s="33">
        <v>0</v>
      </c>
      <c r="P197" s="29">
        <v>0</v>
      </c>
      <c r="Q197" s="30">
        <f t="shared" si="112"/>
        <v>1</v>
      </c>
      <c r="R197" s="30">
        <f t="shared" si="110"/>
        <v>1.5833296269562407</v>
      </c>
      <c r="S197" s="50"/>
    </row>
    <row r="198" spans="1:19" ht="15.75" hidden="1" outlineLevel="5" x14ac:dyDescent="0.2">
      <c r="A198" s="26" t="s">
        <v>268</v>
      </c>
      <c r="B198" s="27" t="s">
        <v>78</v>
      </c>
      <c r="C198" s="27" t="s">
        <v>73</v>
      </c>
      <c r="D198" s="27" t="s">
        <v>25</v>
      </c>
      <c r="E198" s="28">
        <v>104999.21</v>
      </c>
      <c r="F198" s="28">
        <v>166248.35999999999</v>
      </c>
      <c r="G198" s="28">
        <v>166248.35999999999</v>
      </c>
      <c r="H198" s="28">
        <v>0</v>
      </c>
      <c r="I198" s="28">
        <v>0</v>
      </c>
      <c r="J198" s="28">
        <v>166248.35999999999</v>
      </c>
      <c r="K198" s="28">
        <v>-166248.35999999999</v>
      </c>
      <c r="L198" s="28">
        <v>0</v>
      </c>
      <c r="M198" s="33">
        <v>1</v>
      </c>
      <c r="N198" s="28">
        <v>0</v>
      </c>
      <c r="O198" s="33">
        <v>0</v>
      </c>
      <c r="P198" s="29">
        <v>0</v>
      </c>
      <c r="Q198" s="30">
        <f t="shared" si="112"/>
        <v>1</v>
      </c>
      <c r="R198" s="30">
        <f t="shared" ref="R198:R261" si="140">IFERROR(G198/E198,"-")</f>
        <v>1.5833296269562407</v>
      </c>
      <c r="S198" s="50"/>
    </row>
    <row r="199" spans="1:19" ht="141.75" hidden="1" outlineLevel="3" x14ac:dyDescent="0.2">
      <c r="A199" s="26" t="s">
        <v>190</v>
      </c>
      <c r="B199" s="27" t="s">
        <v>78</v>
      </c>
      <c r="C199" s="27" t="s">
        <v>79</v>
      </c>
      <c r="D199" s="27" t="s">
        <v>3</v>
      </c>
      <c r="E199" s="28">
        <f>E200</f>
        <v>48418472</v>
      </c>
      <c r="F199" s="28">
        <f t="shared" ref="F199:G200" si="141">F200</f>
        <v>50377947</v>
      </c>
      <c r="G199" s="28">
        <f t="shared" si="141"/>
        <v>50377947</v>
      </c>
      <c r="H199" s="28">
        <v>0</v>
      </c>
      <c r="I199" s="28">
        <v>0</v>
      </c>
      <c r="J199" s="28">
        <v>50377947</v>
      </c>
      <c r="K199" s="28">
        <v>-50377947</v>
      </c>
      <c r="L199" s="28">
        <v>0</v>
      </c>
      <c r="M199" s="33">
        <v>1</v>
      </c>
      <c r="N199" s="28">
        <v>0</v>
      </c>
      <c r="O199" s="33">
        <v>0</v>
      </c>
      <c r="P199" s="29">
        <v>0</v>
      </c>
      <c r="Q199" s="30">
        <f t="shared" ref="Q199:Q262" si="142">IFERROR(G199/F199,"-")</f>
        <v>1</v>
      </c>
      <c r="R199" s="30">
        <f t="shared" si="140"/>
        <v>1.0404695753306714</v>
      </c>
      <c r="S199" s="50"/>
    </row>
    <row r="200" spans="1:19" ht="63" hidden="1" outlineLevel="4" x14ac:dyDescent="0.2">
      <c r="A200" s="26" t="s">
        <v>148</v>
      </c>
      <c r="B200" s="27" t="s">
        <v>78</v>
      </c>
      <c r="C200" s="27" t="s">
        <v>79</v>
      </c>
      <c r="D200" s="27" t="s">
        <v>24</v>
      </c>
      <c r="E200" s="28">
        <f>E201</f>
        <v>48418472</v>
      </c>
      <c r="F200" s="28">
        <f t="shared" si="141"/>
        <v>50377947</v>
      </c>
      <c r="G200" s="28">
        <f t="shared" si="141"/>
        <v>50377947</v>
      </c>
      <c r="H200" s="28">
        <v>0</v>
      </c>
      <c r="I200" s="28">
        <v>0</v>
      </c>
      <c r="J200" s="28">
        <v>50377947</v>
      </c>
      <c r="K200" s="28">
        <v>-50377947</v>
      </c>
      <c r="L200" s="28">
        <v>0</v>
      </c>
      <c r="M200" s="33">
        <v>1</v>
      </c>
      <c r="N200" s="28">
        <v>0</v>
      </c>
      <c r="O200" s="33">
        <v>0</v>
      </c>
      <c r="P200" s="29">
        <v>0</v>
      </c>
      <c r="Q200" s="30">
        <f t="shared" si="142"/>
        <v>1</v>
      </c>
      <c r="R200" s="30">
        <f t="shared" si="140"/>
        <v>1.0404695753306714</v>
      </c>
      <c r="S200" s="50"/>
    </row>
    <row r="201" spans="1:19" ht="15.75" hidden="1" outlineLevel="5" x14ac:dyDescent="0.2">
      <c r="A201" s="26" t="s">
        <v>268</v>
      </c>
      <c r="B201" s="27" t="s">
        <v>78</v>
      </c>
      <c r="C201" s="27" t="s">
        <v>79</v>
      </c>
      <c r="D201" s="27" t="s">
        <v>25</v>
      </c>
      <c r="E201" s="28">
        <v>48418472</v>
      </c>
      <c r="F201" s="28">
        <v>50377947</v>
      </c>
      <c r="G201" s="28">
        <v>50377947</v>
      </c>
      <c r="H201" s="28">
        <v>0</v>
      </c>
      <c r="I201" s="28">
        <v>0</v>
      </c>
      <c r="J201" s="28">
        <v>50377947</v>
      </c>
      <c r="K201" s="28">
        <v>-50377947</v>
      </c>
      <c r="L201" s="28">
        <v>0</v>
      </c>
      <c r="M201" s="33">
        <v>1</v>
      </c>
      <c r="N201" s="28">
        <v>0</v>
      </c>
      <c r="O201" s="33">
        <v>0</v>
      </c>
      <c r="P201" s="29">
        <v>0</v>
      </c>
      <c r="Q201" s="30">
        <f t="shared" si="142"/>
        <v>1</v>
      </c>
      <c r="R201" s="30">
        <f t="shared" si="140"/>
        <v>1.0404695753306714</v>
      </c>
      <c r="S201" s="50"/>
    </row>
    <row r="202" spans="1:19" ht="52.5" hidden="1" customHeight="1" outlineLevel="3" x14ac:dyDescent="0.2">
      <c r="A202" s="26" t="s">
        <v>191</v>
      </c>
      <c r="B202" s="27" t="s">
        <v>78</v>
      </c>
      <c r="C202" s="27" t="s">
        <v>80</v>
      </c>
      <c r="D202" s="27" t="s">
        <v>3</v>
      </c>
      <c r="E202" s="28">
        <f>E203</f>
        <v>4843440</v>
      </c>
      <c r="F202" s="28">
        <f t="shared" ref="F202:G203" si="143">F203</f>
        <v>4843440</v>
      </c>
      <c r="G202" s="28">
        <f t="shared" si="143"/>
        <v>4839668</v>
      </c>
      <c r="H202" s="28">
        <v>0</v>
      </c>
      <c r="I202" s="28">
        <v>0</v>
      </c>
      <c r="J202" s="28">
        <v>4839668</v>
      </c>
      <c r="K202" s="28">
        <v>-4839668</v>
      </c>
      <c r="L202" s="28">
        <v>0</v>
      </c>
      <c r="M202" s="33">
        <v>0.99922121467386815</v>
      </c>
      <c r="N202" s="28">
        <v>0</v>
      </c>
      <c r="O202" s="33">
        <v>0</v>
      </c>
      <c r="P202" s="29">
        <v>0</v>
      </c>
      <c r="Q202" s="30">
        <f t="shared" si="142"/>
        <v>0.99922121467386815</v>
      </c>
      <c r="R202" s="30">
        <f t="shared" si="140"/>
        <v>0.99922121467386815</v>
      </c>
      <c r="S202" s="50"/>
    </row>
    <row r="203" spans="1:19" ht="63" hidden="1" outlineLevel="4" x14ac:dyDescent="0.2">
      <c r="A203" s="26" t="s">
        <v>148</v>
      </c>
      <c r="B203" s="27" t="s">
        <v>78</v>
      </c>
      <c r="C203" s="27" t="s">
        <v>80</v>
      </c>
      <c r="D203" s="27" t="s">
        <v>24</v>
      </c>
      <c r="E203" s="28">
        <f>E204</f>
        <v>4843440</v>
      </c>
      <c r="F203" s="28">
        <f t="shared" si="143"/>
        <v>4843440</v>
      </c>
      <c r="G203" s="28">
        <f t="shared" si="143"/>
        <v>4839668</v>
      </c>
      <c r="H203" s="28">
        <v>0</v>
      </c>
      <c r="I203" s="28">
        <v>0</v>
      </c>
      <c r="J203" s="28">
        <v>4839668</v>
      </c>
      <c r="K203" s="28">
        <v>-4839668</v>
      </c>
      <c r="L203" s="28">
        <v>0</v>
      </c>
      <c r="M203" s="33">
        <v>0.99922121467386815</v>
      </c>
      <c r="N203" s="28">
        <v>0</v>
      </c>
      <c r="O203" s="33">
        <v>0</v>
      </c>
      <c r="P203" s="29">
        <v>0</v>
      </c>
      <c r="Q203" s="30">
        <f t="shared" si="142"/>
        <v>0.99922121467386815</v>
      </c>
      <c r="R203" s="30">
        <f t="shared" si="140"/>
        <v>0.99922121467386815</v>
      </c>
      <c r="S203" s="50"/>
    </row>
    <row r="204" spans="1:19" ht="15.75" hidden="1" outlineLevel="5" x14ac:dyDescent="0.2">
      <c r="A204" s="26" t="s">
        <v>268</v>
      </c>
      <c r="B204" s="27" t="s">
        <v>78</v>
      </c>
      <c r="C204" s="27" t="s">
        <v>80</v>
      </c>
      <c r="D204" s="27" t="s">
        <v>25</v>
      </c>
      <c r="E204" s="28">
        <v>4843440</v>
      </c>
      <c r="F204" s="28">
        <v>4843440</v>
      </c>
      <c r="G204" s="28">
        <v>4839668</v>
      </c>
      <c r="H204" s="28">
        <v>0</v>
      </c>
      <c r="I204" s="28">
        <v>0</v>
      </c>
      <c r="J204" s="28">
        <v>4839668</v>
      </c>
      <c r="K204" s="28">
        <v>-4839668</v>
      </c>
      <c r="L204" s="28">
        <v>0</v>
      </c>
      <c r="M204" s="33">
        <v>0.99922121467386815</v>
      </c>
      <c r="N204" s="28">
        <v>0</v>
      </c>
      <c r="O204" s="33">
        <v>0</v>
      </c>
      <c r="P204" s="29">
        <v>0</v>
      </c>
      <c r="Q204" s="30">
        <f t="shared" si="142"/>
        <v>0.99922121467386815</v>
      </c>
      <c r="R204" s="30">
        <f t="shared" si="140"/>
        <v>0.99922121467386815</v>
      </c>
      <c r="S204" s="50"/>
    </row>
    <row r="205" spans="1:19" ht="15.75" hidden="1" outlineLevel="3" x14ac:dyDescent="0.2">
      <c r="A205" s="26" t="s">
        <v>192</v>
      </c>
      <c r="B205" s="27" t="s">
        <v>78</v>
      </c>
      <c r="C205" s="27" t="s">
        <v>81</v>
      </c>
      <c r="D205" s="27" t="s">
        <v>3</v>
      </c>
      <c r="E205" s="28">
        <f>E206</f>
        <v>19891817.23</v>
      </c>
      <c r="F205" s="28">
        <f t="shared" ref="F205:G206" si="144">F206</f>
        <v>21762891.890000001</v>
      </c>
      <c r="G205" s="28">
        <f t="shared" si="144"/>
        <v>21417548.350000001</v>
      </c>
      <c r="H205" s="28">
        <v>0</v>
      </c>
      <c r="I205" s="28">
        <v>0</v>
      </c>
      <c r="J205" s="28">
        <v>21417548.350000001</v>
      </c>
      <c r="K205" s="28">
        <v>-21417548.350000001</v>
      </c>
      <c r="L205" s="28">
        <v>0</v>
      </c>
      <c r="M205" s="33">
        <v>0.98413154181229545</v>
      </c>
      <c r="N205" s="28">
        <v>0</v>
      </c>
      <c r="O205" s="33">
        <v>0</v>
      </c>
      <c r="P205" s="29">
        <v>0</v>
      </c>
      <c r="Q205" s="30">
        <f t="shared" si="142"/>
        <v>0.98413154181229545</v>
      </c>
      <c r="R205" s="30">
        <f t="shared" si="140"/>
        <v>1.0767014447377365</v>
      </c>
      <c r="S205" s="50"/>
    </row>
    <row r="206" spans="1:19" ht="63" hidden="1" outlineLevel="4" x14ac:dyDescent="0.2">
      <c r="A206" s="26" t="s">
        <v>148</v>
      </c>
      <c r="B206" s="27" t="s">
        <v>78</v>
      </c>
      <c r="C206" s="27" t="s">
        <v>81</v>
      </c>
      <c r="D206" s="27" t="s">
        <v>24</v>
      </c>
      <c r="E206" s="28">
        <f>E207</f>
        <v>19891817.23</v>
      </c>
      <c r="F206" s="28">
        <f t="shared" si="144"/>
        <v>21762891.890000001</v>
      </c>
      <c r="G206" s="28">
        <f t="shared" si="144"/>
        <v>21417548.350000001</v>
      </c>
      <c r="H206" s="28">
        <v>0</v>
      </c>
      <c r="I206" s="28">
        <v>0</v>
      </c>
      <c r="J206" s="28">
        <v>21417548.350000001</v>
      </c>
      <c r="K206" s="28">
        <v>-21417548.350000001</v>
      </c>
      <c r="L206" s="28">
        <v>0</v>
      </c>
      <c r="M206" s="33">
        <v>0.98413154181229545</v>
      </c>
      <c r="N206" s="28">
        <v>0</v>
      </c>
      <c r="O206" s="33">
        <v>0</v>
      </c>
      <c r="P206" s="29">
        <v>0</v>
      </c>
      <c r="Q206" s="30">
        <f t="shared" si="142"/>
        <v>0.98413154181229545</v>
      </c>
      <c r="R206" s="30">
        <f t="shared" si="140"/>
        <v>1.0767014447377365</v>
      </c>
      <c r="S206" s="50"/>
    </row>
    <row r="207" spans="1:19" ht="15.75" hidden="1" outlineLevel="5" x14ac:dyDescent="0.2">
      <c r="A207" s="26" t="s">
        <v>268</v>
      </c>
      <c r="B207" s="27" t="s">
        <v>78</v>
      </c>
      <c r="C207" s="27" t="s">
        <v>81</v>
      </c>
      <c r="D207" s="27" t="s">
        <v>25</v>
      </c>
      <c r="E207" s="28">
        <v>19891817.23</v>
      </c>
      <c r="F207" s="28">
        <v>21762891.890000001</v>
      </c>
      <c r="G207" s="28">
        <v>21417548.350000001</v>
      </c>
      <c r="H207" s="28">
        <v>0</v>
      </c>
      <c r="I207" s="28">
        <v>0</v>
      </c>
      <c r="J207" s="28">
        <v>21417548.350000001</v>
      </c>
      <c r="K207" s="28">
        <v>-21417548.350000001</v>
      </c>
      <c r="L207" s="28">
        <v>0</v>
      </c>
      <c r="M207" s="33">
        <v>0.98413154181229545</v>
      </c>
      <c r="N207" s="28">
        <v>0</v>
      </c>
      <c r="O207" s="33">
        <v>0</v>
      </c>
      <c r="P207" s="29">
        <v>0</v>
      </c>
      <c r="Q207" s="30">
        <f t="shared" si="142"/>
        <v>0.98413154181229545</v>
      </c>
      <c r="R207" s="30">
        <f t="shared" si="140"/>
        <v>1.0767014447377365</v>
      </c>
      <c r="S207" s="50"/>
    </row>
    <row r="208" spans="1:19" ht="78.75" hidden="1" outlineLevel="3" x14ac:dyDescent="0.2">
      <c r="A208" s="26" t="s">
        <v>193</v>
      </c>
      <c r="B208" s="27" t="s">
        <v>78</v>
      </c>
      <c r="C208" s="27" t="s">
        <v>82</v>
      </c>
      <c r="D208" s="27" t="s">
        <v>3</v>
      </c>
      <c r="E208" s="28">
        <f>E209</f>
        <v>7548068.8200000003</v>
      </c>
      <c r="F208" s="28">
        <f t="shared" ref="F208:G209" si="145">F209</f>
        <v>4809118.8899999997</v>
      </c>
      <c r="G208" s="28">
        <f t="shared" si="145"/>
        <v>4653153.32</v>
      </c>
      <c r="H208" s="28">
        <v>0</v>
      </c>
      <c r="I208" s="28">
        <v>0</v>
      </c>
      <c r="J208" s="28">
        <v>4653153.32</v>
      </c>
      <c r="K208" s="28">
        <v>-4653153.32</v>
      </c>
      <c r="L208" s="28">
        <v>0</v>
      </c>
      <c r="M208" s="33">
        <v>0.96756878472596874</v>
      </c>
      <c r="N208" s="28">
        <v>0</v>
      </c>
      <c r="O208" s="33">
        <v>0</v>
      </c>
      <c r="P208" s="29">
        <v>0</v>
      </c>
      <c r="Q208" s="30">
        <f t="shared" si="142"/>
        <v>0.96756878472596897</v>
      </c>
      <c r="R208" s="30">
        <f t="shared" si="140"/>
        <v>0.61646938189946177</v>
      </c>
      <c r="S208" s="50"/>
    </row>
    <row r="209" spans="1:19" ht="63" hidden="1" outlineLevel="4" x14ac:dyDescent="0.2">
      <c r="A209" s="26" t="s">
        <v>148</v>
      </c>
      <c r="B209" s="27" t="s">
        <v>78</v>
      </c>
      <c r="C209" s="27" t="s">
        <v>82</v>
      </c>
      <c r="D209" s="27" t="s">
        <v>24</v>
      </c>
      <c r="E209" s="28">
        <f>E210</f>
        <v>7548068.8200000003</v>
      </c>
      <c r="F209" s="28">
        <f t="shared" si="145"/>
        <v>4809118.8899999997</v>
      </c>
      <c r="G209" s="28">
        <f t="shared" si="145"/>
        <v>4653153.32</v>
      </c>
      <c r="H209" s="28">
        <v>0</v>
      </c>
      <c r="I209" s="28">
        <v>0</v>
      </c>
      <c r="J209" s="28">
        <v>4653153.32</v>
      </c>
      <c r="K209" s="28">
        <v>-4653153.32</v>
      </c>
      <c r="L209" s="28">
        <v>0</v>
      </c>
      <c r="M209" s="33">
        <v>0.96756878472596874</v>
      </c>
      <c r="N209" s="28">
        <v>0</v>
      </c>
      <c r="O209" s="33">
        <v>0</v>
      </c>
      <c r="P209" s="29">
        <v>0</v>
      </c>
      <c r="Q209" s="30">
        <f t="shared" si="142"/>
        <v>0.96756878472596897</v>
      </c>
      <c r="R209" s="30">
        <f t="shared" si="140"/>
        <v>0.61646938189946177</v>
      </c>
      <c r="S209" s="50"/>
    </row>
    <row r="210" spans="1:19" ht="15.75" hidden="1" outlineLevel="5" x14ac:dyDescent="0.2">
      <c r="A210" s="26" t="s">
        <v>268</v>
      </c>
      <c r="B210" s="27" t="s">
        <v>78</v>
      </c>
      <c r="C210" s="27" t="s">
        <v>82</v>
      </c>
      <c r="D210" s="27" t="s">
        <v>25</v>
      </c>
      <c r="E210" s="28">
        <v>7548068.8200000003</v>
      </c>
      <c r="F210" s="28">
        <v>4809118.8899999997</v>
      </c>
      <c r="G210" s="28">
        <v>4653153.32</v>
      </c>
      <c r="H210" s="28">
        <v>0</v>
      </c>
      <c r="I210" s="28">
        <v>0</v>
      </c>
      <c r="J210" s="28">
        <v>4653153.32</v>
      </c>
      <c r="K210" s="28">
        <v>-4653153.32</v>
      </c>
      <c r="L210" s="28">
        <v>0</v>
      </c>
      <c r="M210" s="33">
        <v>0.96756878472596874</v>
      </c>
      <c r="N210" s="28">
        <v>0</v>
      </c>
      <c r="O210" s="33">
        <v>0</v>
      </c>
      <c r="P210" s="29">
        <v>0</v>
      </c>
      <c r="Q210" s="30">
        <f t="shared" si="142"/>
        <v>0.96756878472596897</v>
      </c>
      <c r="R210" s="30">
        <f t="shared" si="140"/>
        <v>0.61646938189946177</v>
      </c>
      <c r="S210" s="50"/>
    </row>
    <row r="211" spans="1:19" ht="47.25" hidden="1" outlineLevel="3" x14ac:dyDescent="0.2">
      <c r="A211" s="26" t="s">
        <v>194</v>
      </c>
      <c r="B211" s="27" t="s">
        <v>78</v>
      </c>
      <c r="C211" s="27" t="s">
        <v>83</v>
      </c>
      <c r="D211" s="27" t="s">
        <v>3</v>
      </c>
      <c r="E211" s="28">
        <f>E212</f>
        <v>101184</v>
      </c>
      <c r="F211" s="28">
        <f t="shared" ref="F211:G212" si="146">F212</f>
        <v>46075.8</v>
      </c>
      <c r="G211" s="28">
        <f t="shared" si="146"/>
        <v>46075.8</v>
      </c>
      <c r="H211" s="28">
        <v>0</v>
      </c>
      <c r="I211" s="28">
        <v>0</v>
      </c>
      <c r="J211" s="28">
        <v>46075.8</v>
      </c>
      <c r="K211" s="28">
        <v>-46075.8</v>
      </c>
      <c r="L211" s="28">
        <v>0</v>
      </c>
      <c r="M211" s="33">
        <v>1</v>
      </c>
      <c r="N211" s="28">
        <v>0</v>
      </c>
      <c r="O211" s="33">
        <v>0</v>
      </c>
      <c r="P211" s="29">
        <v>0</v>
      </c>
      <c r="Q211" s="30">
        <f t="shared" si="142"/>
        <v>1</v>
      </c>
      <c r="R211" s="30">
        <f t="shared" si="140"/>
        <v>0.45536646110056928</v>
      </c>
      <c r="S211" s="50"/>
    </row>
    <row r="212" spans="1:19" ht="31.5" hidden="1" outlineLevel="4" x14ac:dyDescent="0.2">
      <c r="A212" s="26" t="s">
        <v>150</v>
      </c>
      <c r="B212" s="27" t="s">
        <v>78</v>
      </c>
      <c r="C212" s="27" t="s">
        <v>83</v>
      </c>
      <c r="D212" s="27" t="s">
        <v>84</v>
      </c>
      <c r="E212" s="28">
        <f>E213</f>
        <v>101184</v>
      </c>
      <c r="F212" s="28">
        <f t="shared" si="146"/>
        <v>46075.8</v>
      </c>
      <c r="G212" s="28">
        <f t="shared" si="146"/>
        <v>46075.8</v>
      </c>
      <c r="H212" s="28">
        <v>0</v>
      </c>
      <c r="I212" s="28">
        <v>0</v>
      </c>
      <c r="J212" s="28">
        <v>46075.8</v>
      </c>
      <c r="K212" s="28">
        <v>-46075.8</v>
      </c>
      <c r="L212" s="28">
        <v>0</v>
      </c>
      <c r="M212" s="33">
        <v>1</v>
      </c>
      <c r="N212" s="28">
        <v>0</v>
      </c>
      <c r="O212" s="33">
        <v>0</v>
      </c>
      <c r="P212" s="29">
        <v>0</v>
      </c>
      <c r="Q212" s="30">
        <f t="shared" si="142"/>
        <v>1</v>
      </c>
      <c r="R212" s="30">
        <f t="shared" si="140"/>
        <v>0.45536646110056928</v>
      </c>
      <c r="S212" s="50"/>
    </row>
    <row r="213" spans="1:19" ht="27" hidden="1" customHeight="1" outlineLevel="5" x14ac:dyDescent="0.2">
      <c r="A213" s="26" t="s">
        <v>273</v>
      </c>
      <c r="B213" s="27" t="s">
        <v>78</v>
      </c>
      <c r="C213" s="27" t="s">
        <v>83</v>
      </c>
      <c r="D213" s="27" t="s">
        <v>85</v>
      </c>
      <c r="E213" s="28">
        <v>101184</v>
      </c>
      <c r="F213" s="28">
        <v>46075.8</v>
      </c>
      <c r="G213" s="28">
        <v>46075.8</v>
      </c>
      <c r="H213" s="28">
        <v>0</v>
      </c>
      <c r="I213" s="28">
        <v>0</v>
      </c>
      <c r="J213" s="28">
        <v>46075.8</v>
      </c>
      <c r="K213" s="28">
        <v>-46075.8</v>
      </c>
      <c r="L213" s="28">
        <v>0</v>
      </c>
      <c r="M213" s="33">
        <v>1</v>
      </c>
      <c r="N213" s="28">
        <v>0</v>
      </c>
      <c r="O213" s="33">
        <v>0</v>
      </c>
      <c r="P213" s="29">
        <v>0</v>
      </c>
      <c r="Q213" s="30">
        <f t="shared" si="142"/>
        <v>1</v>
      </c>
      <c r="R213" s="30">
        <f t="shared" si="140"/>
        <v>0.45536646110056928</v>
      </c>
      <c r="S213" s="50"/>
    </row>
    <row r="214" spans="1:19" ht="173.25" hidden="1" outlineLevel="3" x14ac:dyDescent="0.2">
      <c r="A214" s="26" t="s">
        <v>195</v>
      </c>
      <c r="B214" s="27" t="s">
        <v>78</v>
      </c>
      <c r="C214" s="27" t="s">
        <v>86</v>
      </c>
      <c r="D214" s="27" t="s">
        <v>3</v>
      </c>
      <c r="E214" s="28">
        <f>E215</f>
        <v>16800</v>
      </c>
      <c r="F214" s="28">
        <f t="shared" ref="F214:G215" si="147">F215</f>
        <v>16800</v>
      </c>
      <c r="G214" s="28">
        <f t="shared" si="147"/>
        <v>16800</v>
      </c>
      <c r="H214" s="28">
        <v>0</v>
      </c>
      <c r="I214" s="28">
        <v>0</v>
      </c>
      <c r="J214" s="28">
        <v>16800</v>
      </c>
      <c r="K214" s="28">
        <v>-16800</v>
      </c>
      <c r="L214" s="28">
        <v>0</v>
      </c>
      <c r="M214" s="33">
        <v>1</v>
      </c>
      <c r="N214" s="28">
        <v>0</v>
      </c>
      <c r="O214" s="33">
        <v>0</v>
      </c>
      <c r="P214" s="29">
        <v>0</v>
      </c>
      <c r="Q214" s="30">
        <f t="shared" si="142"/>
        <v>1</v>
      </c>
      <c r="R214" s="30">
        <f t="shared" si="140"/>
        <v>1</v>
      </c>
      <c r="S214" s="50"/>
    </row>
    <row r="215" spans="1:19" ht="31.5" hidden="1" outlineLevel="4" x14ac:dyDescent="0.2">
      <c r="A215" s="26" t="s">
        <v>150</v>
      </c>
      <c r="B215" s="27" t="s">
        <v>78</v>
      </c>
      <c r="C215" s="27" t="s">
        <v>86</v>
      </c>
      <c r="D215" s="27" t="s">
        <v>84</v>
      </c>
      <c r="E215" s="28">
        <f>E216</f>
        <v>16800</v>
      </c>
      <c r="F215" s="28">
        <f t="shared" si="147"/>
        <v>16800</v>
      </c>
      <c r="G215" s="28">
        <f t="shared" si="147"/>
        <v>16800</v>
      </c>
      <c r="H215" s="28">
        <v>0</v>
      </c>
      <c r="I215" s="28">
        <v>0</v>
      </c>
      <c r="J215" s="28">
        <v>16800</v>
      </c>
      <c r="K215" s="28">
        <v>-16800</v>
      </c>
      <c r="L215" s="28">
        <v>0</v>
      </c>
      <c r="M215" s="33">
        <v>1</v>
      </c>
      <c r="N215" s="28">
        <v>0</v>
      </c>
      <c r="O215" s="33">
        <v>0</v>
      </c>
      <c r="P215" s="29">
        <v>0</v>
      </c>
      <c r="Q215" s="30">
        <f t="shared" si="142"/>
        <v>1</v>
      </c>
      <c r="R215" s="30">
        <f t="shared" si="140"/>
        <v>1</v>
      </c>
      <c r="S215" s="50"/>
    </row>
    <row r="216" spans="1:19" ht="26.25" hidden="1" customHeight="1" outlineLevel="5" x14ac:dyDescent="0.2">
      <c r="A216" s="26" t="s">
        <v>273</v>
      </c>
      <c r="B216" s="27" t="s">
        <v>78</v>
      </c>
      <c r="C216" s="27" t="s">
        <v>86</v>
      </c>
      <c r="D216" s="27" t="s">
        <v>85</v>
      </c>
      <c r="E216" s="28">
        <v>16800</v>
      </c>
      <c r="F216" s="28">
        <v>16800</v>
      </c>
      <c r="G216" s="28">
        <v>16800</v>
      </c>
      <c r="H216" s="28">
        <v>0</v>
      </c>
      <c r="I216" s="28">
        <v>0</v>
      </c>
      <c r="J216" s="28">
        <v>16800</v>
      </c>
      <c r="K216" s="28">
        <v>-16800</v>
      </c>
      <c r="L216" s="28">
        <v>0</v>
      </c>
      <c r="M216" s="33">
        <v>1</v>
      </c>
      <c r="N216" s="28">
        <v>0</v>
      </c>
      <c r="O216" s="33">
        <v>0</v>
      </c>
      <c r="P216" s="29">
        <v>0</v>
      </c>
      <c r="Q216" s="30">
        <f t="shared" si="142"/>
        <v>1</v>
      </c>
      <c r="R216" s="30">
        <f t="shared" si="140"/>
        <v>1</v>
      </c>
      <c r="S216" s="50"/>
    </row>
    <row r="217" spans="1:19" ht="25.5" hidden="1" customHeight="1" outlineLevel="3" x14ac:dyDescent="0.2">
      <c r="A217" s="26" t="s">
        <v>189</v>
      </c>
      <c r="B217" s="27" t="s">
        <v>78</v>
      </c>
      <c r="C217" s="27" t="s">
        <v>77</v>
      </c>
      <c r="D217" s="27" t="s">
        <v>3</v>
      </c>
      <c r="E217" s="28">
        <f>E218</f>
        <v>589446.06999999995</v>
      </c>
      <c r="F217" s="28">
        <f t="shared" ref="F217:G218" si="148">F218</f>
        <v>9804446.0700000003</v>
      </c>
      <c r="G217" s="28">
        <f t="shared" si="148"/>
        <v>7885303.71</v>
      </c>
      <c r="H217" s="28">
        <v>0</v>
      </c>
      <c r="I217" s="28">
        <v>0</v>
      </c>
      <c r="J217" s="28">
        <v>7885303.71</v>
      </c>
      <c r="K217" s="28">
        <v>-7885303.71</v>
      </c>
      <c r="L217" s="28">
        <v>0</v>
      </c>
      <c r="M217" s="33">
        <v>0.80425795131126665</v>
      </c>
      <c r="N217" s="28">
        <v>0</v>
      </c>
      <c r="O217" s="33">
        <v>0</v>
      </c>
      <c r="P217" s="29">
        <v>0</v>
      </c>
      <c r="Q217" s="30">
        <f t="shared" si="142"/>
        <v>0.80425795131126665</v>
      </c>
      <c r="R217" s="30">
        <f t="shared" si="140"/>
        <v>13.377481183308255</v>
      </c>
      <c r="S217" s="50"/>
    </row>
    <row r="218" spans="1:19" ht="63" hidden="1" outlineLevel="4" x14ac:dyDescent="0.2">
      <c r="A218" s="26" t="s">
        <v>148</v>
      </c>
      <c r="B218" s="27" t="s">
        <v>78</v>
      </c>
      <c r="C218" s="27" t="s">
        <v>77</v>
      </c>
      <c r="D218" s="27" t="s">
        <v>24</v>
      </c>
      <c r="E218" s="28">
        <f>E219</f>
        <v>589446.06999999995</v>
      </c>
      <c r="F218" s="28">
        <f t="shared" si="148"/>
        <v>9804446.0700000003</v>
      </c>
      <c r="G218" s="28">
        <f t="shared" si="148"/>
        <v>7885303.71</v>
      </c>
      <c r="H218" s="28">
        <v>0</v>
      </c>
      <c r="I218" s="28">
        <v>0</v>
      </c>
      <c r="J218" s="28">
        <v>7885303.71</v>
      </c>
      <c r="K218" s="28">
        <v>-7885303.71</v>
      </c>
      <c r="L218" s="28">
        <v>0</v>
      </c>
      <c r="M218" s="33">
        <v>0.80425795131126665</v>
      </c>
      <c r="N218" s="28">
        <v>0</v>
      </c>
      <c r="O218" s="33">
        <v>0</v>
      </c>
      <c r="P218" s="29">
        <v>0</v>
      </c>
      <c r="Q218" s="30">
        <f t="shared" si="142"/>
        <v>0.80425795131126665</v>
      </c>
      <c r="R218" s="30">
        <f t="shared" si="140"/>
        <v>13.377481183308255</v>
      </c>
      <c r="S218" s="50"/>
    </row>
    <row r="219" spans="1:19" ht="15.75" hidden="1" outlineLevel="5" x14ac:dyDescent="0.2">
      <c r="A219" s="26" t="s">
        <v>268</v>
      </c>
      <c r="B219" s="27" t="s">
        <v>78</v>
      </c>
      <c r="C219" s="27" t="s">
        <v>77</v>
      </c>
      <c r="D219" s="27" t="s">
        <v>25</v>
      </c>
      <c r="E219" s="28">
        <v>589446.06999999995</v>
      </c>
      <c r="F219" s="28">
        <v>9804446.0700000003</v>
      </c>
      <c r="G219" s="28">
        <v>7885303.71</v>
      </c>
      <c r="H219" s="28">
        <v>0</v>
      </c>
      <c r="I219" s="28">
        <v>0</v>
      </c>
      <c r="J219" s="28">
        <v>7885303.71</v>
      </c>
      <c r="K219" s="28">
        <v>-7885303.71</v>
      </c>
      <c r="L219" s="28">
        <v>0</v>
      </c>
      <c r="M219" s="33">
        <v>0.80425795131126665</v>
      </c>
      <c r="N219" s="28">
        <v>0</v>
      </c>
      <c r="O219" s="33">
        <v>0</v>
      </c>
      <c r="P219" s="29">
        <v>0</v>
      </c>
      <c r="Q219" s="30">
        <f t="shared" si="142"/>
        <v>0.80425795131126665</v>
      </c>
      <c r="R219" s="30">
        <f t="shared" si="140"/>
        <v>13.377481183308255</v>
      </c>
      <c r="S219" s="50"/>
    </row>
    <row r="220" spans="1:19" ht="78.75" hidden="1" outlineLevel="3" x14ac:dyDescent="0.2">
      <c r="A220" s="26" t="s">
        <v>196</v>
      </c>
      <c r="B220" s="27" t="s">
        <v>78</v>
      </c>
      <c r="C220" s="27" t="s">
        <v>87</v>
      </c>
      <c r="D220" s="27" t="s">
        <v>3</v>
      </c>
      <c r="E220" s="28">
        <f>E221</f>
        <v>60215.06</v>
      </c>
      <c r="F220" s="28">
        <f t="shared" ref="F220:G221" si="149">F221</f>
        <v>60215.06</v>
      </c>
      <c r="G220" s="28">
        <f t="shared" si="149"/>
        <v>60215.06</v>
      </c>
      <c r="H220" s="28">
        <v>0</v>
      </c>
      <c r="I220" s="28">
        <v>0</v>
      </c>
      <c r="J220" s="28">
        <v>60215.06</v>
      </c>
      <c r="K220" s="28">
        <v>-60215.06</v>
      </c>
      <c r="L220" s="28">
        <v>0</v>
      </c>
      <c r="M220" s="33">
        <v>1</v>
      </c>
      <c r="N220" s="28">
        <v>0</v>
      </c>
      <c r="O220" s="33">
        <v>0</v>
      </c>
      <c r="P220" s="29">
        <v>0</v>
      </c>
      <c r="Q220" s="30">
        <f t="shared" si="142"/>
        <v>1</v>
      </c>
      <c r="R220" s="30">
        <f t="shared" si="140"/>
        <v>1</v>
      </c>
      <c r="S220" s="50"/>
    </row>
    <row r="221" spans="1:19" ht="63" hidden="1" outlineLevel="4" x14ac:dyDescent="0.2">
      <c r="A221" s="26" t="s">
        <v>148</v>
      </c>
      <c r="B221" s="27" t="s">
        <v>78</v>
      </c>
      <c r="C221" s="27" t="s">
        <v>87</v>
      </c>
      <c r="D221" s="27" t="s">
        <v>24</v>
      </c>
      <c r="E221" s="28">
        <f>E222</f>
        <v>60215.06</v>
      </c>
      <c r="F221" s="28">
        <f t="shared" si="149"/>
        <v>60215.06</v>
      </c>
      <c r="G221" s="28">
        <f t="shared" si="149"/>
        <v>60215.06</v>
      </c>
      <c r="H221" s="28">
        <v>0</v>
      </c>
      <c r="I221" s="28">
        <v>0</v>
      </c>
      <c r="J221" s="28">
        <v>60215.06</v>
      </c>
      <c r="K221" s="28">
        <v>-60215.06</v>
      </c>
      <c r="L221" s="28">
        <v>0</v>
      </c>
      <c r="M221" s="33">
        <v>1</v>
      </c>
      <c r="N221" s="28">
        <v>0</v>
      </c>
      <c r="O221" s="33">
        <v>0</v>
      </c>
      <c r="P221" s="29">
        <v>0</v>
      </c>
      <c r="Q221" s="30">
        <f t="shared" si="142"/>
        <v>1</v>
      </c>
      <c r="R221" s="30">
        <f t="shared" si="140"/>
        <v>1</v>
      </c>
      <c r="S221" s="50"/>
    </row>
    <row r="222" spans="1:19" ht="15.75" hidden="1" outlineLevel="5" x14ac:dyDescent="0.2">
      <c r="A222" s="26" t="s">
        <v>268</v>
      </c>
      <c r="B222" s="27" t="s">
        <v>78</v>
      </c>
      <c r="C222" s="27" t="s">
        <v>87</v>
      </c>
      <c r="D222" s="27" t="s">
        <v>25</v>
      </c>
      <c r="E222" s="28">
        <v>60215.06</v>
      </c>
      <c r="F222" s="28">
        <v>60215.06</v>
      </c>
      <c r="G222" s="28">
        <v>60215.06</v>
      </c>
      <c r="H222" s="28">
        <v>0</v>
      </c>
      <c r="I222" s="28">
        <v>0</v>
      </c>
      <c r="J222" s="28">
        <v>60215.06</v>
      </c>
      <c r="K222" s="28">
        <v>-60215.06</v>
      </c>
      <c r="L222" s="28">
        <v>0</v>
      </c>
      <c r="M222" s="33">
        <v>1</v>
      </c>
      <c r="N222" s="28">
        <v>0</v>
      </c>
      <c r="O222" s="33">
        <v>0</v>
      </c>
      <c r="P222" s="29">
        <v>0</v>
      </c>
      <c r="Q222" s="30">
        <f t="shared" si="142"/>
        <v>1</v>
      </c>
      <c r="R222" s="30">
        <f t="shared" si="140"/>
        <v>1</v>
      </c>
      <c r="S222" s="50"/>
    </row>
    <row r="223" spans="1:19" ht="63" hidden="1" outlineLevel="3" x14ac:dyDescent="0.2">
      <c r="A223" s="26" t="s">
        <v>197</v>
      </c>
      <c r="B223" s="27" t="s">
        <v>78</v>
      </c>
      <c r="C223" s="27" t="s">
        <v>88</v>
      </c>
      <c r="D223" s="27" t="s">
        <v>3</v>
      </c>
      <c r="E223" s="28">
        <f>E224</f>
        <v>174556.63</v>
      </c>
      <c r="F223" s="28">
        <f t="shared" ref="F223:G224" si="150">F224</f>
        <v>174556.63</v>
      </c>
      <c r="G223" s="28">
        <f t="shared" si="150"/>
        <v>174556.63</v>
      </c>
      <c r="H223" s="28">
        <v>0</v>
      </c>
      <c r="I223" s="28">
        <v>0</v>
      </c>
      <c r="J223" s="28">
        <v>174556.63</v>
      </c>
      <c r="K223" s="28">
        <v>-174556.63</v>
      </c>
      <c r="L223" s="28">
        <v>0</v>
      </c>
      <c r="M223" s="33">
        <v>1</v>
      </c>
      <c r="N223" s="28">
        <v>0</v>
      </c>
      <c r="O223" s="33">
        <v>0</v>
      </c>
      <c r="P223" s="29">
        <v>0</v>
      </c>
      <c r="Q223" s="30">
        <f t="shared" si="142"/>
        <v>1</v>
      </c>
      <c r="R223" s="30">
        <f t="shared" si="140"/>
        <v>1</v>
      </c>
      <c r="S223" s="50"/>
    </row>
    <row r="224" spans="1:19" ht="63" hidden="1" outlineLevel="4" x14ac:dyDescent="0.2">
      <c r="A224" s="26" t="s">
        <v>148</v>
      </c>
      <c r="B224" s="27" t="s">
        <v>78</v>
      </c>
      <c r="C224" s="27" t="s">
        <v>88</v>
      </c>
      <c r="D224" s="27" t="s">
        <v>24</v>
      </c>
      <c r="E224" s="28">
        <f>E225</f>
        <v>174556.63</v>
      </c>
      <c r="F224" s="28">
        <f t="shared" si="150"/>
        <v>174556.63</v>
      </c>
      <c r="G224" s="28">
        <f t="shared" si="150"/>
        <v>174556.63</v>
      </c>
      <c r="H224" s="28">
        <v>0</v>
      </c>
      <c r="I224" s="28">
        <v>0</v>
      </c>
      <c r="J224" s="28">
        <v>174556.63</v>
      </c>
      <c r="K224" s="28">
        <v>-174556.63</v>
      </c>
      <c r="L224" s="28">
        <v>0</v>
      </c>
      <c r="M224" s="33">
        <v>1</v>
      </c>
      <c r="N224" s="28">
        <v>0</v>
      </c>
      <c r="O224" s="33">
        <v>0</v>
      </c>
      <c r="P224" s="29">
        <v>0</v>
      </c>
      <c r="Q224" s="30">
        <f t="shared" si="142"/>
        <v>1</v>
      </c>
      <c r="R224" s="30">
        <f t="shared" si="140"/>
        <v>1</v>
      </c>
      <c r="S224" s="50"/>
    </row>
    <row r="225" spans="1:19" ht="15.75" hidden="1" outlineLevel="5" x14ac:dyDescent="0.2">
      <c r="A225" s="26" t="s">
        <v>268</v>
      </c>
      <c r="B225" s="27" t="s">
        <v>78</v>
      </c>
      <c r="C225" s="27" t="s">
        <v>88</v>
      </c>
      <c r="D225" s="27" t="s">
        <v>25</v>
      </c>
      <c r="E225" s="28">
        <v>174556.63</v>
      </c>
      <c r="F225" s="28">
        <v>174556.63</v>
      </c>
      <c r="G225" s="28">
        <v>174556.63</v>
      </c>
      <c r="H225" s="28">
        <v>0</v>
      </c>
      <c r="I225" s="28">
        <v>0</v>
      </c>
      <c r="J225" s="28">
        <v>174556.63</v>
      </c>
      <c r="K225" s="28">
        <v>-174556.63</v>
      </c>
      <c r="L225" s="28">
        <v>0</v>
      </c>
      <c r="M225" s="33">
        <v>1</v>
      </c>
      <c r="N225" s="28">
        <v>0</v>
      </c>
      <c r="O225" s="33">
        <v>0</v>
      </c>
      <c r="P225" s="29">
        <v>0</v>
      </c>
      <c r="Q225" s="30">
        <f t="shared" si="142"/>
        <v>1</v>
      </c>
      <c r="R225" s="30">
        <f t="shared" si="140"/>
        <v>1</v>
      </c>
      <c r="S225" s="50"/>
    </row>
    <row r="226" spans="1:19" ht="47.25" hidden="1" outlineLevel="3" x14ac:dyDescent="0.2">
      <c r="A226" s="26" t="s">
        <v>198</v>
      </c>
      <c r="B226" s="27" t="s">
        <v>78</v>
      </c>
      <c r="C226" s="27" t="s">
        <v>89</v>
      </c>
      <c r="D226" s="27" t="s">
        <v>3</v>
      </c>
      <c r="E226" s="28">
        <f>E227</f>
        <v>0</v>
      </c>
      <c r="F226" s="28">
        <f t="shared" ref="F226:G227" si="151">F227</f>
        <v>567600</v>
      </c>
      <c r="G226" s="28">
        <f t="shared" si="151"/>
        <v>567600</v>
      </c>
      <c r="H226" s="28">
        <v>0</v>
      </c>
      <c r="I226" s="28">
        <v>0</v>
      </c>
      <c r="J226" s="28">
        <v>567600</v>
      </c>
      <c r="K226" s="28">
        <v>-567600</v>
      </c>
      <c r="L226" s="28">
        <v>0</v>
      </c>
      <c r="M226" s="33">
        <v>1</v>
      </c>
      <c r="N226" s="28">
        <v>0</v>
      </c>
      <c r="O226" s="33">
        <v>0</v>
      </c>
      <c r="P226" s="29">
        <v>0</v>
      </c>
      <c r="Q226" s="30">
        <f t="shared" si="142"/>
        <v>1</v>
      </c>
      <c r="R226" s="30" t="str">
        <f t="shared" si="140"/>
        <v>-</v>
      </c>
      <c r="S226" s="50"/>
    </row>
    <row r="227" spans="1:19" ht="63" hidden="1" outlineLevel="4" x14ac:dyDescent="0.2">
      <c r="A227" s="26" t="s">
        <v>148</v>
      </c>
      <c r="B227" s="27" t="s">
        <v>78</v>
      </c>
      <c r="C227" s="27" t="s">
        <v>89</v>
      </c>
      <c r="D227" s="27" t="s">
        <v>24</v>
      </c>
      <c r="E227" s="28">
        <f>E228</f>
        <v>0</v>
      </c>
      <c r="F227" s="28">
        <f t="shared" si="151"/>
        <v>567600</v>
      </c>
      <c r="G227" s="28">
        <f t="shared" si="151"/>
        <v>567600</v>
      </c>
      <c r="H227" s="28">
        <v>0</v>
      </c>
      <c r="I227" s="28">
        <v>0</v>
      </c>
      <c r="J227" s="28">
        <v>567600</v>
      </c>
      <c r="K227" s="28">
        <v>-567600</v>
      </c>
      <c r="L227" s="28">
        <v>0</v>
      </c>
      <c r="M227" s="33">
        <v>1</v>
      </c>
      <c r="N227" s="28">
        <v>0</v>
      </c>
      <c r="O227" s="33">
        <v>0</v>
      </c>
      <c r="P227" s="29">
        <v>0</v>
      </c>
      <c r="Q227" s="30">
        <f t="shared" si="142"/>
        <v>1</v>
      </c>
      <c r="R227" s="30" t="str">
        <f t="shared" si="140"/>
        <v>-</v>
      </c>
      <c r="S227" s="50"/>
    </row>
    <row r="228" spans="1:19" ht="15.75" hidden="1" outlineLevel="5" x14ac:dyDescent="0.2">
      <c r="A228" s="26" t="s">
        <v>268</v>
      </c>
      <c r="B228" s="27" t="s">
        <v>78</v>
      </c>
      <c r="C228" s="27" t="s">
        <v>89</v>
      </c>
      <c r="D228" s="27" t="s">
        <v>25</v>
      </c>
      <c r="E228" s="28">
        <v>0</v>
      </c>
      <c r="F228" s="28">
        <v>567600</v>
      </c>
      <c r="G228" s="28">
        <v>567600</v>
      </c>
      <c r="H228" s="28">
        <v>0</v>
      </c>
      <c r="I228" s="28">
        <v>0</v>
      </c>
      <c r="J228" s="28">
        <v>567600</v>
      </c>
      <c r="K228" s="28">
        <v>-567600</v>
      </c>
      <c r="L228" s="28">
        <v>0</v>
      </c>
      <c r="M228" s="33">
        <v>1</v>
      </c>
      <c r="N228" s="28">
        <v>0</v>
      </c>
      <c r="O228" s="33">
        <v>0</v>
      </c>
      <c r="P228" s="29">
        <v>0</v>
      </c>
      <c r="Q228" s="30">
        <f t="shared" si="142"/>
        <v>1</v>
      </c>
      <c r="R228" s="30" t="str">
        <f t="shared" si="140"/>
        <v>-</v>
      </c>
      <c r="S228" s="50"/>
    </row>
    <row r="229" spans="1:19" s="6" customFormat="1" ht="15.75" outlineLevel="2" collapsed="1" x14ac:dyDescent="0.2">
      <c r="A229" s="26" t="s">
        <v>238</v>
      </c>
      <c r="B229" s="27" t="s">
        <v>90</v>
      </c>
      <c r="C229" s="27" t="s">
        <v>2</v>
      </c>
      <c r="D229" s="27" t="s">
        <v>3</v>
      </c>
      <c r="E229" s="28">
        <f>E230+E233+E236</f>
        <v>26848965</v>
      </c>
      <c r="F229" s="28">
        <f t="shared" ref="F229:G229" si="152">F230+F233+F236</f>
        <v>28035214.670000002</v>
      </c>
      <c r="G229" s="28">
        <f t="shared" si="152"/>
        <v>27910979.879999999</v>
      </c>
      <c r="H229" s="28">
        <v>0</v>
      </c>
      <c r="I229" s="28">
        <v>0</v>
      </c>
      <c r="J229" s="28">
        <v>27910979.879999999</v>
      </c>
      <c r="K229" s="28">
        <v>-27910979.879999999</v>
      </c>
      <c r="L229" s="28">
        <v>0</v>
      </c>
      <c r="M229" s="33">
        <v>0.99556861641823124</v>
      </c>
      <c r="N229" s="28">
        <v>0</v>
      </c>
      <c r="O229" s="33">
        <v>0</v>
      </c>
      <c r="P229" s="29">
        <v>0</v>
      </c>
      <c r="Q229" s="30">
        <f t="shared" si="142"/>
        <v>0.99556861641823113</v>
      </c>
      <c r="R229" s="30">
        <f t="shared" si="140"/>
        <v>1.0395551515672949</v>
      </c>
      <c r="S229" s="51"/>
    </row>
    <row r="230" spans="1:19" ht="47.25" hidden="1" outlineLevel="3" x14ac:dyDescent="0.2">
      <c r="A230" s="26" t="s">
        <v>185</v>
      </c>
      <c r="B230" s="27" t="s">
        <v>90</v>
      </c>
      <c r="C230" s="27" t="s">
        <v>73</v>
      </c>
      <c r="D230" s="27" t="s">
        <v>3</v>
      </c>
      <c r="E230" s="28">
        <f>E231</f>
        <v>31200</v>
      </c>
      <c r="F230" s="28">
        <f t="shared" ref="F230:G231" si="153">F231</f>
        <v>28600</v>
      </c>
      <c r="G230" s="28">
        <f t="shared" si="153"/>
        <v>28600</v>
      </c>
      <c r="H230" s="28">
        <v>0</v>
      </c>
      <c r="I230" s="28">
        <v>0</v>
      </c>
      <c r="J230" s="28">
        <v>28600</v>
      </c>
      <c r="K230" s="28">
        <v>-28600</v>
      </c>
      <c r="L230" s="28">
        <v>0</v>
      </c>
      <c r="M230" s="33">
        <v>1</v>
      </c>
      <c r="N230" s="28">
        <v>0</v>
      </c>
      <c r="O230" s="33">
        <v>0</v>
      </c>
      <c r="P230" s="29">
        <v>0</v>
      </c>
      <c r="Q230" s="30">
        <f t="shared" si="142"/>
        <v>1</v>
      </c>
      <c r="R230" s="30">
        <f t="shared" si="140"/>
        <v>0.91666666666666663</v>
      </c>
      <c r="S230" s="50"/>
    </row>
    <row r="231" spans="1:19" ht="63" hidden="1" outlineLevel="4" x14ac:dyDescent="0.2">
      <c r="A231" s="26" t="s">
        <v>148</v>
      </c>
      <c r="B231" s="27" t="s">
        <v>90</v>
      </c>
      <c r="C231" s="27" t="s">
        <v>73</v>
      </c>
      <c r="D231" s="27" t="s">
        <v>24</v>
      </c>
      <c r="E231" s="28">
        <f>E232</f>
        <v>31200</v>
      </c>
      <c r="F231" s="28">
        <f t="shared" si="153"/>
        <v>28600</v>
      </c>
      <c r="G231" s="28">
        <f t="shared" si="153"/>
        <v>28600</v>
      </c>
      <c r="H231" s="28">
        <v>0</v>
      </c>
      <c r="I231" s="28">
        <v>0</v>
      </c>
      <c r="J231" s="28">
        <v>28600</v>
      </c>
      <c r="K231" s="28">
        <v>-28600</v>
      </c>
      <c r="L231" s="28">
        <v>0</v>
      </c>
      <c r="M231" s="33">
        <v>1</v>
      </c>
      <c r="N231" s="28">
        <v>0</v>
      </c>
      <c r="O231" s="33">
        <v>0</v>
      </c>
      <c r="P231" s="29">
        <v>0</v>
      </c>
      <c r="Q231" s="30">
        <f t="shared" si="142"/>
        <v>1</v>
      </c>
      <c r="R231" s="30">
        <f t="shared" si="140"/>
        <v>0.91666666666666663</v>
      </c>
      <c r="S231" s="50"/>
    </row>
    <row r="232" spans="1:19" ht="15.75" hidden="1" outlineLevel="5" x14ac:dyDescent="0.2">
      <c r="A232" s="26" t="s">
        <v>268</v>
      </c>
      <c r="B232" s="27" t="s">
        <v>90</v>
      </c>
      <c r="C232" s="27" t="s">
        <v>73</v>
      </c>
      <c r="D232" s="27" t="s">
        <v>25</v>
      </c>
      <c r="E232" s="28">
        <v>31200</v>
      </c>
      <c r="F232" s="28">
        <v>28600</v>
      </c>
      <c r="G232" s="28">
        <v>28600</v>
      </c>
      <c r="H232" s="28">
        <v>0</v>
      </c>
      <c r="I232" s="28">
        <v>0</v>
      </c>
      <c r="J232" s="28">
        <v>28600</v>
      </c>
      <c r="K232" s="28">
        <v>-28600</v>
      </c>
      <c r="L232" s="28">
        <v>0</v>
      </c>
      <c r="M232" s="33">
        <v>1</v>
      </c>
      <c r="N232" s="28">
        <v>0</v>
      </c>
      <c r="O232" s="33">
        <v>0</v>
      </c>
      <c r="P232" s="29">
        <v>0</v>
      </c>
      <c r="Q232" s="30">
        <f t="shared" si="142"/>
        <v>1</v>
      </c>
      <c r="R232" s="30">
        <f t="shared" si="140"/>
        <v>0.91666666666666663</v>
      </c>
      <c r="S232" s="50"/>
    </row>
    <row r="233" spans="1:19" ht="12.75" hidden="1" customHeight="1" outlineLevel="3" x14ac:dyDescent="0.2">
      <c r="A233" s="26" t="s">
        <v>199</v>
      </c>
      <c r="B233" s="27" t="s">
        <v>90</v>
      </c>
      <c r="C233" s="27" t="s">
        <v>91</v>
      </c>
      <c r="D233" s="27" t="s">
        <v>3</v>
      </c>
      <c r="E233" s="28">
        <f>E234</f>
        <v>21856385</v>
      </c>
      <c r="F233" s="28">
        <f t="shared" ref="F233:G234" si="154">F234</f>
        <v>23045234.670000002</v>
      </c>
      <c r="G233" s="28">
        <f t="shared" si="154"/>
        <v>22920999.879999999</v>
      </c>
      <c r="H233" s="28">
        <v>0</v>
      </c>
      <c r="I233" s="28">
        <v>0</v>
      </c>
      <c r="J233" s="28">
        <v>22920999.879999999</v>
      </c>
      <c r="K233" s="28">
        <v>-22920999.879999999</v>
      </c>
      <c r="L233" s="28">
        <v>0</v>
      </c>
      <c r="M233" s="33">
        <v>0.99460908982794061</v>
      </c>
      <c r="N233" s="28">
        <v>0</v>
      </c>
      <c r="O233" s="33">
        <v>0</v>
      </c>
      <c r="P233" s="29">
        <v>0</v>
      </c>
      <c r="Q233" s="30">
        <f t="shared" si="142"/>
        <v>0.99460908982794038</v>
      </c>
      <c r="R233" s="30">
        <f t="shared" si="140"/>
        <v>1.0487095592432143</v>
      </c>
      <c r="S233" s="50"/>
    </row>
    <row r="234" spans="1:19" ht="63" hidden="1" outlineLevel="4" x14ac:dyDescent="0.2">
      <c r="A234" s="26" t="s">
        <v>148</v>
      </c>
      <c r="B234" s="27" t="s">
        <v>90</v>
      </c>
      <c r="C234" s="27" t="s">
        <v>91</v>
      </c>
      <c r="D234" s="27" t="s">
        <v>24</v>
      </c>
      <c r="E234" s="28">
        <f>E235</f>
        <v>21856385</v>
      </c>
      <c r="F234" s="28">
        <f t="shared" si="154"/>
        <v>23045234.670000002</v>
      </c>
      <c r="G234" s="28">
        <f t="shared" si="154"/>
        <v>22920999.879999999</v>
      </c>
      <c r="H234" s="28">
        <v>0</v>
      </c>
      <c r="I234" s="28">
        <v>0</v>
      </c>
      <c r="J234" s="28">
        <v>22920999.879999999</v>
      </c>
      <c r="K234" s="28">
        <v>-22920999.879999999</v>
      </c>
      <c r="L234" s="28">
        <v>0</v>
      </c>
      <c r="M234" s="33">
        <v>0.99460908982794061</v>
      </c>
      <c r="N234" s="28">
        <v>0</v>
      </c>
      <c r="O234" s="33">
        <v>0</v>
      </c>
      <c r="P234" s="29">
        <v>0</v>
      </c>
      <c r="Q234" s="30">
        <f t="shared" si="142"/>
        <v>0.99460908982794038</v>
      </c>
      <c r="R234" s="30">
        <f t="shared" si="140"/>
        <v>1.0487095592432143</v>
      </c>
      <c r="S234" s="50"/>
    </row>
    <row r="235" spans="1:19" ht="15.75" hidden="1" outlineLevel="5" x14ac:dyDescent="0.2">
      <c r="A235" s="26" t="s">
        <v>268</v>
      </c>
      <c r="B235" s="27" t="s">
        <v>90</v>
      </c>
      <c r="C235" s="27" t="s">
        <v>91</v>
      </c>
      <c r="D235" s="27" t="s">
        <v>25</v>
      </c>
      <c r="E235" s="28">
        <v>21856385</v>
      </c>
      <c r="F235" s="28">
        <v>23045234.670000002</v>
      </c>
      <c r="G235" s="28">
        <v>22920999.879999999</v>
      </c>
      <c r="H235" s="28">
        <v>0</v>
      </c>
      <c r="I235" s="28">
        <v>0</v>
      </c>
      <c r="J235" s="28">
        <v>22920999.879999999</v>
      </c>
      <c r="K235" s="28">
        <v>-22920999.879999999</v>
      </c>
      <c r="L235" s="28">
        <v>0</v>
      </c>
      <c r="M235" s="33">
        <v>0.99460908982794061</v>
      </c>
      <c r="N235" s="28">
        <v>0</v>
      </c>
      <c r="O235" s="33">
        <v>0</v>
      </c>
      <c r="P235" s="29">
        <v>0</v>
      </c>
      <c r="Q235" s="30">
        <f t="shared" si="142"/>
        <v>0.99460908982794038</v>
      </c>
      <c r="R235" s="30">
        <f t="shared" si="140"/>
        <v>1.0487095592432143</v>
      </c>
      <c r="S235" s="50"/>
    </row>
    <row r="236" spans="1:19" ht="15.75" hidden="1" customHeight="1" outlineLevel="3" x14ac:dyDescent="0.2">
      <c r="A236" s="26" t="s">
        <v>200</v>
      </c>
      <c r="B236" s="27" t="s">
        <v>90</v>
      </c>
      <c r="C236" s="27" t="s">
        <v>92</v>
      </c>
      <c r="D236" s="27" t="s">
        <v>3</v>
      </c>
      <c r="E236" s="28">
        <f>E237</f>
        <v>4961380</v>
      </c>
      <c r="F236" s="28">
        <f t="shared" ref="F236:G237" si="155">F237</f>
        <v>4961380</v>
      </c>
      <c r="G236" s="28">
        <f t="shared" si="155"/>
        <v>4961380</v>
      </c>
      <c r="H236" s="28">
        <v>0</v>
      </c>
      <c r="I236" s="28">
        <v>0</v>
      </c>
      <c r="J236" s="28">
        <v>4961380</v>
      </c>
      <c r="K236" s="28">
        <v>-4961380</v>
      </c>
      <c r="L236" s="28">
        <v>0</v>
      </c>
      <c r="M236" s="33">
        <v>1</v>
      </c>
      <c r="N236" s="28">
        <v>0</v>
      </c>
      <c r="O236" s="33">
        <v>0</v>
      </c>
      <c r="P236" s="29">
        <v>0</v>
      </c>
      <c r="Q236" s="30">
        <f t="shared" si="142"/>
        <v>1</v>
      </c>
      <c r="R236" s="30">
        <f t="shared" si="140"/>
        <v>1</v>
      </c>
      <c r="S236" s="50"/>
    </row>
    <row r="237" spans="1:19" ht="63" hidden="1" outlineLevel="4" x14ac:dyDescent="0.2">
      <c r="A237" s="26" t="s">
        <v>148</v>
      </c>
      <c r="B237" s="27" t="s">
        <v>90</v>
      </c>
      <c r="C237" s="27" t="s">
        <v>92</v>
      </c>
      <c r="D237" s="27" t="s">
        <v>24</v>
      </c>
      <c r="E237" s="28">
        <f>E238</f>
        <v>4961380</v>
      </c>
      <c r="F237" s="28">
        <f t="shared" si="155"/>
        <v>4961380</v>
      </c>
      <c r="G237" s="28">
        <f t="shared" si="155"/>
        <v>4961380</v>
      </c>
      <c r="H237" s="28">
        <v>0</v>
      </c>
      <c r="I237" s="28">
        <v>0</v>
      </c>
      <c r="J237" s="28">
        <v>4961380</v>
      </c>
      <c r="K237" s="28">
        <v>-4961380</v>
      </c>
      <c r="L237" s="28">
        <v>0</v>
      </c>
      <c r="M237" s="33">
        <v>1</v>
      </c>
      <c r="N237" s="28">
        <v>0</v>
      </c>
      <c r="O237" s="33">
        <v>0</v>
      </c>
      <c r="P237" s="29">
        <v>0</v>
      </c>
      <c r="Q237" s="30">
        <f t="shared" si="142"/>
        <v>1</v>
      </c>
      <c r="R237" s="30">
        <f t="shared" si="140"/>
        <v>1</v>
      </c>
      <c r="S237" s="50"/>
    </row>
    <row r="238" spans="1:19" ht="15.75" hidden="1" outlineLevel="5" x14ac:dyDescent="0.2">
      <c r="A238" s="26" t="s">
        <v>268</v>
      </c>
      <c r="B238" s="27" t="s">
        <v>90</v>
      </c>
      <c r="C238" s="27" t="s">
        <v>92</v>
      </c>
      <c r="D238" s="27" t="s">
        <v>25</v>
      </c>
      <c r="E238" s="28">
        <v>4961380</v>
      </c>
      <c r="F238" s="28">
        <v>4961380</v>
      </c>
      <c r="G238" s="28">
        <v>4961380</v>
      </c>
      <c r="H238" s="28">
        <v>0</v>
      </c>
      <c r="I238" s="28">
        <v>0</v>
      </c>
      <c r="J238" s="28">
        <v>4961380</v>
      </c>
      <c r="K238" s="28">
        <v>-4961380</v>
      </c>
      <c r="L238" s="28">
        <v>0</v>
      </c>
      <c r="M238" s="33">
        <v>1</v>
      </c>
      <c r="N238" s="28">
        <v>0</v>
      </c>
      <c r="O238" s="33">
        <v>0</v>
      </c>
      <c r="P238" s="29">
        <v>0</v>
      </c>
      <c r="Q238" s="30">
        <f t="shared" si="142"/>
        <v>1</v>
      </c>
      <c r="R238" s="30">
        <f t="shared" si="140"/>
        <v>1</v>
      </c>
      <c r="S238" s="50"/>
    </row>
    <row r="239" spans="1:19" s="6" customFormat="1" ht="47.25" outlineLevel="2" collapsed="1" x14ac:dyDescent="0.2">
      <c r="A239" s="26" t="s">
        <v>239</v>
      </c>
      <c r="B239" s="27" t="s">
        <v>93</v>
      </c>
      <c r="C239" s="27" t="s">
        <v>2</v>
      </c>
      <c r="D239" s="27" t="s">
        <v>3</v>
      </c>
      <c r="E239" s="28">
        <f>E240+E243</f>
        <v>405000</v>
      </c>
      <c r="F239" s="28">
        <f t="shared" ref="F239:G239" si="156">F240+F243</f>
        <v>249900</v>
      </c>
      <c r="G239" s="28">
        <f t="shared" si="156"/>
        <v>249900</v>
      </c>
      <c r="H239" s="28">
        <v>0</v>
      </c>
      <c r="I239" s="28">
        <v>0</v>
      </c>
      <c r="J239" s="28">
        <v>241650</v>
      </c>
      <c r="K239" s="28">
        <v>-241650</v>
      </c>
      <c r="L239" s="28">
        <v>0</v>
      </c>
      <c r="M239" s="33">
        <v>0.96698679471788718</v>
      </c>
      <c r="N239" s="28">
        <v>0</v>
      </c>
      <c r="O239" s="33">
        <v>0</v>
      </c>
      <c r="P239" s="29">
        <v>0</v>
      </c>
      <c r="Q239" s="30">
        <f t="shared" si="142"/>
        <v>1</v>
      </c>
      <c r="R239" s="30">
        <f t="shared" si="140"/>
        <v>0.61703703703703705</v>
      </c>
      <c r="S239" s="31" t="s">
        <v>291</v>
      </c>
    </row>
    <row r="240" spans="1:19" ht="47.25" hidden="1" outlineLevel="3" x14ac:dyDescent="0.2">
      <c r="A240" s="26" t="s">
        <v>201</v>
      </c>
      <c r="B240" s="27" t="s">
        <v>93</v>
      </c>
      <c r="C240" s="27" t="s">
        <v>94</v>
      </c>
      <c r="D240" s="27" t="s">
        <v>3</v>
      </c>
      <c r="E240" s="28">
        <f>E241</f>
        <v>0</v>
      </c>
      <c r="F240" s="28">
        <f t="shared" ref="F240:G241" si="157">F241</f>
        <v>8250</v>
      </c>
      <c r="G240" s="28">
        <f t="shared" si="157"/>
        <v>8250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33">
        <v>0</v>
      </c>
      <c r="N240" s="28">
        <v>0</v>
      </c>
      <c r="O240" s="33">
        <v>0</v>
      </c>
      <c r="P240" s="29">
        <v>0</v>
      </c>
      <c r="Q240" s="30">
        <f t="shared" si="142"/>
        <v>1</v>
      </c>
      <c r="R240" s="30" t="str">
        <f t="shared" si="140"/>
        <v>-</v>
      </c>
      <c r="S240" s="50"/>
    </row>
    <row r="241" spans="1:19" ht="28.5" hidden="1" customHeight="1" outlineLevel="4" x14ac:dyDescent="0.2">
      <c r="A241" s="26" t="s">
        <v>146</v>
      </c>
      <c r="B241" s="27" t="s">
        <v>93</v>
      </c>
      <c r="C241" s="27" t="s">
        <v>94</v>
      </c>
      <c r="D241" s="27" t="s">
        <v>9</v>
      </c>
      <c r="E241" s="28">
        <f>E242</f>
        <v>0</v>
      </c>
      <c r="F241" s="28">
        <f t="shared" si="157"/>
        <v>8250</v>
      </c>
      <c r="G241" s="28">
        <f t="shared" si="157"/>
        <v>8250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33">
        <v>0</v>
      </c>
      <c r="N241" s="28">
        <v>0</v>
      </c>
      <c r="O241" s="33">
        <v>0</v>
      </c>
      <c r="P241" s="29">
        <v>0</v>
      </c>
      <c r="Q241" s="30">
        <f t="shared" si="142"/>
        <v>1</v>
      </c>
      <c r="R241" s="30" t="str">
        <f t="shared" si="140"/>
        <v>-</v>
      </c>
      <c r="S241" s="50"/>
    </row>
    <row r="242" spans="1:19" ht="47.25" hidden="1" outlineLevel="5" x14ac:dyDescent="0.2">
      <c r="A242" s="26" t="s">
        <v>265</v>
      </c>
      <c r="B242" s="27" t="s">
        <v>93</v>
      </c>
      <c r="C242" s="27" t="s">
        <v>94</v>
      </c>
      <c r="D242" s="27" t="s">
        <v>10</v>
      </c>
      <c r="E242" s="28">
        <v>0</v>
      </c>
      <c r="F242" s="28">
        <v>8250</v>
      </c>
      <c r="G242" s="28">
        <v>8250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33">
        <v>0</v>
      </c>
      <c r="N242" s="28">
        <v>0</v>
      </c>
      <c r="O242" s="33">
        <v>0</v>
      </c>
      <c r="P242" s="29">
        <v>0</v>
      </c>
      <c r="Q242" s="30">
        <f t="shared" si="142"/>
        <v>1</v>
      </c>
      <c r="R242" s="30" t="str">
        <f t="shared" si="140"/>
        <v>-</v>
      </c>
      <c r="S242" s="50"/>
    </row>
    <row r="243" spans="1:19" ht="31.5" hidden="1" outlineLevel="3" x14ac:dyDescent="0.2">
      <c r="A243" s="26" t="s">
        <v>202</v>
      </c>
      <c r="B243" s="27" t="s">
        <v>93</v>
      </c>
      <c r="C243" s="27" t="s">
        <v>95</v>
      </c>
      <c r="D243" s="27" t="s">
        <v>3</v>
      </c>
      <c r="E243" s="28">
        <f>E244</f>
        <v>405000</v>
      </c>
      <c r="F243" s="28">
        <f t="shared" ref="F243:G244" si="158">F244</f>
        <v>241650</v>
      </c>
      <c r="G243" s="28">
        <f t="shared" si="158"/>
        <v>241650</v>
      </c>
      <c r="H243" s="28">
        <v>0</v>
      </c>
      <c r="I243" s="28">
        <v>0</v>
      </c>
      <c r="J243" s="28">
        <v>241650</v>
      </c>
      <c r="K243" s="28">
        <v>-241650</v>
      </c>
      <c r="L243" s="28">
        <v>0</v>
      </c>
      <c r="M243" s="33">
        <v>1</v>
      </c>
      <c r="N243" s="28">
        <v>0</v>
      </c>
      <c r="O243" s="33">
        <v>0</v>
      </c>
      <c r="P243" s="29">
        <v>0</v>
      </c>
      <c r="Q243" s="30">
        <f t="shared" si="142"/>
        <v>1</v>
      </c>
      <c r="R243" s="30">
        <f t="shared" si="140"/>
        <v>0.59666666666666668</v>
      </c>
      <c r="S243" s="50"/>
    </row>
    <row r="244" spans="1:19" ht="63" hidden="1" outlineLevel="4" x14ac:dyDescent="0.2">
      <c r="A244" s="26" t="s">
        <v>148</v>
      </c>
      <c r="B244" s="27" t="s">
        <v>93</v>
      </c>
      <c r="C244" s="27" t="s">
        <v>95</v>
      </c>
      <c r="D244" s="27" t="s">
        <v>24</v>
      </c>
      <c r="E244" s="28">
        <f>E245</f>
        <v>405000</v>
      </c>
      <c r="F244" s="28">
        <f t="shared" si="158"/>
        <v>241650</v>
      </c>
      <c r="G244" s="28">
        <f t="shared" si="158"/>
        <v>241650</v>
      </c>
      <c r="H244" s="28">
        <v>0</v>
      </c>
      <c r="I244" s="28">
        <v>0</v>
      </c>
      <c r="J244" s="28">
        <v>241650</v>
      </c>
      <c r="K244" s="28">
        <v>-241650</v>
      </c>
      <c r="L244" s="28">
        <v>0</v>
      </c>
      <c r="M244" s="33">
        <v>1</v>
      </c>
      <c r="N244" s="28">
        <v>0</v>
      </c>
      <c r="O244" s="33">
        <v>0</v>
      </c>
      <c r="P244" s="29">
        <v>0</v>
      </c>
      <c r="Q244" s="30">
        <f t="shared" si="142"/>
        <v>1</v>
      </c>
      <c r="R244" s="30">
        <f t="shared" si="140"/>
        <v>0.59666666666666668</v>
      </c>
      <c r="S244" s="50"/>
    </row>
    <row r="245" spans="1:19" ht="15.75" hidden="1" outlineLevel="5" x14ac:dyDescent="0.2">
      <c r="A245" s="26" t="s">
        <v>268</v>
      </c>
      <c r="B245" s="27" t="s">
        <v>93</v>
      </c>
      <c r="C245" s="27" t="s">
        <v>95</v>
      </c>
      <c r="D245" s="27" t="s">
        <v>25</v>
      </c>
      <c r="E245" s="28">
        <v>405000</v>
      </c>
      <c r="F245" s="28">
        <v>241650</v>
      </c>
      <c r="G245" s="28">
        <v>241650</v>
      </c>
      <c r="H245" s="28">
        <v>0</v>
      </c>
      <c r="I245" s="28">
        <v>0</v>
      </c>
      <c r="J245" s="28">
        <v>241650</v>
      </c>
      <c r="K245" s="28">
        <v>-241650</v>
      </c>
      <c r="L245" s="28">
        <v>0</v>
      </c>
      <c r="M245" s="33">
        <v>1</v>
      </c>
      <c r="N245" s="28">
        <v>0</v>
      </c>
      <c r="O245" s="33">
        <v>0</v>
      </c>
      <c r="P245" s="29">
        <v>0</v>
      </c>
      <c r="Q245" s="30">
        <f t="shared" si="142"/>
        <v>1</v>
      </c>
      <c r="R245" s="30">
        <f t="shared" si="140"/>
        <v>0.59666666666666668</v>
      </c>
      <c r="S245" s="50"/>
    </row>
    <row r="246" spans="1:19" s="6" customFormat="1" ht="18" customHeight="1" outlineLevel="2" collapsed="1" x14ac:dyDescent="0.2">
      <c r="A246" s="26" t="s">
        <v>240</v>
      </c>
      <c r="B246" s="27" t="s">
        <v>96</v>
      </c>
      <c r="C246" s="27" t="s">
        <v>2</v>
      </c>
      <c r="D246" s="27" t="s">
        <v>3</v>
      </c>
      <c r="E246" s="28">
        <f>E247+E254</f>
        <v>9047930</v>
      </c>
      <c r="F246" s="28">
        <f t="shared" ref="F246:G246" si="159">F247+F254</f>
        <v>8871256.6099999994</v>
      </c>
      <c r="G246" s="28">
        <f t="shared" si="159"/>
        <v>8778731.120000001</v>
      </c>
      <c r="H246" s="28">
        <v>0</v>
      </c>
      <c r="I246" s="28">
        <v>0</v>
      </c>
      <c r="J246" s="28">
        <v>8786981.1199999992</v>
      </c>
      <c r="K246" s="28">
        <v>-8786981.1199999992</v>
      </c>
      <c r="L246" s="28">
        <v>0</v>
      </c>
      <c r="M246" s="33">
        <v>0.99050016320066747</v>
      </c>
      <c r="N246" s="28">
        <v>0</v>
      </c>
      <c r="O246" s="33">
        <v>0</v>
      </c>
      <c r="P246" s="29">
        <v>0</v>
      </c>
      <c r="Q246" s="30">
        <f t="shared" si="142"/>
        <v>0.98957019348355901</v>
      </c>
      <c r="R246" s="30">
        <f t="shared" si="140"/>
        <v>0.97024746212669655</v>
      </c>
      <c r="S246" s="51"/>
    </row>
    <row r="247" spans="1:19" ht="39" hidden="1" customHeight="1" outlineLevel="3" x14ac:dyDescent="0.2">
      <c r="A247" s="26" t="s">
        <v>203</v>
      </c>
      <c r="B247" s="27" t="s">
        <v>96</v>
      </c>
      <c r="C247" s="27" t="s">
        <v>97</v>
      </c>
      <c r="D247" s="27" t="s">
        <v>3</v>
      </c>
      <c r="E247" s="28">
        <f>E248+E250+E252</f>
        <v>9047930</v>
      </c>
      <c r="F247" s="28">
        <f t="shared" ref="F247:G247" si="160">F248+F250+F252</f>
        <v>8859256.6099999994</v>
      </c>
      <c r="G247" s="28">
        <f t="shared" si="160"/>
        <v>8766731.120000001</v>
      </c>
      <c r="H247" s="28">
        <v>0</v>
      </c>
      <c r="I247" s="28">
        <v>0</v>
      </c>
      <c r="J247" s="28">
        <v>8774981.1199999992</v>
      </c>
      <c r="K247" s="28">
        <v>-8774981.1199999992</v>
      </c>
      <c r="L247" s="28">
        <v>0</v>
      </c>
      <c r="M247" s="33">
        <v>0.99048729552490067</v>
      </c>
      <c r="N247" s="28">
        <v>0</v>
      </c>
      <c r="O247" s="33">
        <v>0</v>
      </c>
      <c r="P247" s="29">
        <v>0</v>
      </c>
      <c r="Q247" s="30">
        <f t="shared" si="142"/>
        <v>0.98955606614943747</v>
      </c>
      <c r="R247" s="30">
        <f t="shared" si="140"/>
        <v>0.9689211919190357</v>
      </c>
      <c r="S247" s="50"/>
    </row>
    <row r="248" spans="1:19" ht="110.25" hidden="1" outlineLevel="4" x14ac:dyDescent="0.2">
      <c r="A248" s="26" t="s">
        <v>145</v>
      </c>
      <c r="B248" s="27" t="s">
        <v>96</v>
      </c>
      <c r="C248" s="27" t="s">
        <v>97</v>
      </c>
      <c r="D248" s="27" t="s">
        <v>7</v>
      </c>
      <c r="E248" s="28">
        <f>E249</f>
        <v>8280585</v>
      </c>
      <c r="F248" s="28">
        <f t="shared" ref="F248:G248" si="161">F249</f>
        <v>8042724</v>
      </c>
      <c r="G248" s="28">
        <f t="shared" si="161"/>
        <v>8042666.9100000001</v>
      </c>
      <c r="H248" s="28">
        <v>0</v>
      </c>
      <c r="I248" s="28">
        <v>0</v>
      </c>
      <c r="J248" s="28">
        <v>8042666.9100000001</v>
      </c>
      <c r="K248" s="28">
        <v>-8042666.9100000001</v>
      </c>
      <c r="L248" s="28">
        <v>0</v>
      </c>
      <c r="M248" s="33">
        <v>0.9999929016586917</v>
      </c>
      <c r="N248" s="28">
        <v>0</v>
      </c>
      <c r="O248" s="33">
        <v>0</v>
      </c>
      <c r="P248" s="29">
        <v>0</v>
      </c>
      <c r="Q248" s="30">
        <f t="shared" si="142"/>
        <v>0.99999290165869181</v>
      </c>
      <c r="R248" s="30">
        <f t="shared" si="140"/>
        <v>0.97126796114042668</v>
      </c>
      <c r="S248" s="50"/>
    </row>
    <row r="249" spans="1:19" ht="31.5" hidden="1" outlineLevel="5" x14ac:dyDescent="0.2">
      <c r="A249" s="26" t="s">
        <v>269</v>
      </c>
      <c r="B249" s="27" t="s">
        <v>96</v>
      </c>
      <c r="C249" s="27" t="s">
        <v>97</v>
      </c>
      <c r="D249" s="27" t="s">
        <v>34</v>
      </c>
      <c r="E249" s="28">
        <v>8280585</v>
      </c>
      <c r="F249" s="28">
        <v>8042724</v>
      </c>
      <c r="G249" s="28">
        <v>8042666.9100000001</v>
      </c>
      <c r="H249" s="28">
        <v>0</v>
      </c>
      <c r="I249" s="28">
        <v>0</v>
      </c>
      <c r="J249" s="28">
        <v>8042666.9100000001</v>
      </c>
      <c r="K249" s="28">
        <v>-8042666.9100000001</v>
      </c>
      <c r="L249" s="28">
        <v>0</v>
      </c>
      <c r="M249" s="33">
        <v>0.9999929016586917</v>
      </c>
      <c r="N249" s="28">
        <v>0</v>
      </c>
      <c r="O249" s="33">
        <v>0</v>
      </c>
      <c r="P249" s="29">
        <v>0</v>
      </c>
      <c r="Q249" s="30">
        <f t="shared" si="142"/>
        <v>0.99999290165869181</v>
      </c>
      <c r="R249" s="30">
        <f t="shared" si="140"/>
        <v>0.97126796114042668</v>
      </c>
      <c r="S249" s="50"/>
    </row>
    <row r="250" spans="1:19" ht="26.25" hidden="1" customHeight="1" outlineLevel="4" x14ac:dyDescent="0.2">
      <c r="A250" s="26" t="s">
        <v>146</v>
      </c>
      <c r="B250" s="27" t="s">
        <v>96</v>
      </c>
      <c r="C250" s="27" t="s">
        <v>97</v>
      </c>
      <c r="D250" s="27" t="s">
        <v>9</v>
      </c>
      <c r="E250" s="28">
        <f>E251</f>
        <v>754845</v>
      </c>
      <c r="F250" s="28">
        <f t="shared" ref="F250:G250" si="162">F251</f>
        <v>815662.61</v>
      </c>
      <c r="G250" s="28">
        <f t="shared" si="162"/>
        <v>723194.21</v>
      </c>
      <c r="H250" s="28">
        <v>0</v>
      </c>
      <c r="I250" s="28">
        <v>0</v>
      </c>
      <c r="J250" s="28">
        <v>731444.21</v>
      </c>
      <c r="K250" s="28">
        <v>-731444.21</v>
      </c>
      <c r="L250" s="28">
        <v>0</v>
      </c>
      <c r="M250" s="33">
        <v>0.89674848525911954</v>
      </c>
      <c r="N250" s="28">
        <v>0</v>
      </c>
      <c r="O250" s="33">
        <v>0</v>
      </c>
      <c r="P250" s="29">
        <v>0</v>
      </c>
      <c r="Q250" s="30">
        <f t="shared" si="142"/>
        <v>0.88663400912786716</v>
      </c>
      <c r="R250" s="30">
        <f t="shared" si="140"/>
        <v>0.95806981565751903</v>
      </c>
      <c r="S250" s="50"/>
    </row>
    <row r="251" spans="1:19" ht="47.25" hidden="1" outlineLevel="5" x14ac:dyDescent="0.2">
      <c r="A251" s="26" t="s">
        <v>265</v>
      </c>
      <c r="B251" s="27" t="s">
        <v>96</v>
      </c>
      <c r="C251" s="27" t="s">
        <v>97</v>
      </c>
      <c r="D251" s="27" t="s">
        <v>10</v>
      </c>
      <c r="E251" s="28">
        <v>754845</v>
      </c>
      <c r="F251" s="28">
        <v>815662.61</v>
      </c>
      <c r="G251" s="28">
        <f>731444.21-8250</f>
        <v>723194.21</v>
      </c>
      <c r="H251" s="28">
        <v>0</v>
      </c>
      <c r="I251" s="28">
        <v>0</v>
      </c>
      <c r="J251" s="28">
        <v>731444.21</v>
      </c>
      <c r="K251" s="28">
        <v>-731444.21</v>
      </c>
      <c r="L251" s="28">
        <v>0</v>
      </c>
      <c r="M251" s="33">
        <v>0.89674848525911954</v>
      </c>
      <c r="N251" s="28">
        <v>0</v>
      </c>
      <c r="O251" s="33">
        <v>0</v>
      </c>
      <c r="P251" s="29">
        <v>0</v>
      </c>
      <c r="Q251" s="30">
        <f t="shared" si="142"/>
        <v>0.88663400912786716</v>
      </c>
      <c r="R251" s="30">
        <f t="shared" si="140"/>
        <v>0.95806981565751903</v>
      </c>
      <c r="S251" s="50"/>
    </row>
    <row r="252" spans="1:19" ht="15.75" hidden="1" outlineLevel="4" x14ac:dyDescent="0.2">
      <c r="A252" s="26" t="s">
        <v>147</v>
      </c>
      <c r="B252" s="27" t="s">
        <v>96</v>
      </c>
      <c r="C252" s="27" t="s">
        <v>97</v>
      </c>
      <c r="D252" s="27" t="s">
        <v>14</v>
      </c>
      <c r="E252" s="28">
        <f>E253</f>
        <v>12500</v>
      </c>
      <c r="F252" s="28">
        <f t="shared" ref="F252:G252" si="163">F253</f>
        <v>870</v>
      </c>
      <c r="G252" s="28">
        <f t="shared" si="163"/>
        <v>870</v>
      </c>
      <c r="H252" s="28">
        <v>0</v>
      </c>
      <c r="I252" s="28">
        <v>0</v>
      </c>
      <c r="J252" s="28">
        <v>870</v>
      </c>
      <c r="K252" s="28">
        <v>-870</v>
      </c>
      <c r="L252" s="28">
        <v>0</v>
      </c>
      <c r="M252" s="33">
        <v>1</v>
      </c>
      <c r="N252" s="28">
        <v>0</v>
      </c>
      <c r="O252" s="33">
        <v>0</v>
      </c>
      <c r="P252" s="29">
        <v>0</v>
      </c>
      <c r="Q252" s="30">
        <f t="shared" si="142"/>
        <v>1</v>
      </c>
      <c r="R252" s="30">
        <f t="shared" si="140"/>
        <v>6.9599999999999995E-2</v>
      </c>
      <c r="S252" s="50"/>
    </row>
    <row r="253" spans="1:19" ht="15" hidden="1" customHeight="1" outlineLevel="5" x14ac:dyDescent="0.2">
      <c r="A253" s="26" t="s">
        <v>266</v>
      </c>
      <c r="B253" s="27" t="s">
        <v>96</v>
      </c>
      <c r="C253" s="27" t="s">
        <v>97</v>
      </c>
      <c r="D253" s="27" t="s">
        <v>15</v>
      </c>
      <c r="E253" s="28">
        <v>12500</v>
      </c>
      <c r="F253" s="28">
        <v>870</v>
      </c>
      <c r="G253" s="28">
        <v>870</v>
      </c>
      <c r="H253" s="28">
        <v>0</v>
      </c>
      <c r="I253" s="28">
        <v>0</v>
      </c>
      <c r="J253" s="28">
        <v>870</v>
      </c>
      <c r="K253" s="28">
        <v>-870</v>
      </c>
      <c r="L253" s="28">
        <v>0</v>
      </c>
      <c r="M253" s="33">
        <v>1</v>
      </c>
      <c r="N253" s="28">
        <v>0</v>
      </c>
      <c r="O253" s="33">
        <v>0</v>
      </c>
      <c r="P253" s="29">
        <v>0</v>
      </c>
      <c r="Q253" s="30">
        <f t="shared" si="142"/>
        <v>1</v>
      </c>
      <c r="R253" s="30">
        <f t="shared" si="140"/>
        <v>6.9599999999999995E-2</v>
      </c>
      <c r="S253" s="50"/>
    </row>
    <row r="254" spans="1:19" ht="31.5" hidden="1" outlineLevel="3" x14ac:dyDescent="0.2">
      <c r="A254" s="26" t="s">
        <v>204</v>
      </c>
      <c r="B254" s="27" t="s">
        <v>96</v>
      </c>
      <c r="C254" s="27" t="s">
        <v>98</v>
      </c>
      <c r="D254" s="27" t="s">
        <v>3</v>
      </c>
      <c r="E254" s="28">
        <f>E255</f>
        <v>0</v>
      </c>
      <c r="F254" s="28">
        <f t="shared" ref="F254:G255" si="164">F255</f>
        <v>12000</v>
      </c>
      <c r="G254" s="28">
        <f t="shared" si="164"/>
        <v>12000</v>
      </c>
      <c r="H254" s="28">
        <v>0</v>
      </c>
      <c r="I254" s="28">
        <v>0</v>
      </c>
      <c r="J254" s="28">
        <v>12000</v>
      </c>
      <c r="K254" s="28">
        <v>-12000</v>
      </c>
      <c r="L254" s="28">
        <v>0</v>
      </c>
      <c r="M254" s="33">
        <v>1</v>
      </c>
      <c r="N254" s="28">
        <v>0</v>
      </c>
      <c r="O254" s="33">
        <v>0</v>
      </c>
      <c r="P254" s="29">
        <v>0</v>
      </c>
      <c r="Q254" s="30">
        <f t="shared" si="142"/>
        <v>1</v>
      </c>
      <c r="R254" s="30" t="str">
        <f t="shared" si="140"/>
        <v>-</v>
      </c>
      <c r="S254" s="50"/>
    </row>
    <row r="255" spans="1:19" ht="31.5" hidden="1" outlineLevel="4" x14ac:dyDescent="0.2">
      <c r="A255" s="26" t="s">
        <v>150</v>
      </c>
      <c r="B255" s="27" t="s">
        <v>96</v>
      </c>
      <c r="C255" s="27" t="s">
        <v>98</v>
      </c>
      <c r="D255" s="27" t="s">
        <v>84</v>
      </c>
      <c r="E255" s="28">
        <f>E256</f>
        <v>0</v>
      </c>
      <c r="F255" s="28">
        <f t="shared" si="164"/>
        <v>12000</v>
      </c>
      <c r="G255" s="28">
        <f t="shared" si="164"/>
        <v>12000</v>
      </c>
      <c r="H255" s="28">
        <v>0</v>
      </c>
      <c r="I255" s="28">
        <v>0</v>
      </c>
      <c r="J255" s="28">
        <v>12000</v>
      </c>
      <c r="K255" s="28">
        <v>-12000</v>
      </c>
      <c r="L255" s="28">
        <v>0</v>
      </c>
      <c r="M255" s="33">
        <v>1</v>
      </c>
      <c r="N255" s="28">
        <v>0</v>
      </c>
      <c r="O255" s="33">
        <v>0</v>
      </c>
      <c r="P255" s="29">
        <v>0</v>
      </c>
      <c r="Q255" s="30">
        <f t="shared" si="142"/>
        <v>1</v>
      </c>
      <c r="R255" s="30" t="str">
        <f t="shared" si="140"/>
        <v>-</v>
      </c>
      <c r="S255" s="50"/>
    </row>
    <row r="256" spans="1:19" ht="15.75" hidden="1" outlineLevel="5" x14ac:dyDescent="0.2">
      <c r="A256" s="26" t="s">
        <v>274</v>
      </c>
      <c r="B256" s="27" t="s">
        <v>96</v>
      </c>
      <c r="C256" s="27" t="s">
        <v>98</v>
      </c>
      <c r="D256" s="27" t="s">
        <v>99</v>
      </c>
      <c r="E256" s="28">
        <v>0</v>
      </c>
      <c r="F256" s="28">
        <v>12000</v>
      </c>
      <c r="G256" s="28">
        <v>12000</v>
      </c>
      <c r="H256" s="28">
        <v>0</v>
      </c>
      <c r="I256" s="28">
        <v>0</v>
      </c>
      <c r="J256" s="28">
        <v>12000</v>
      </c>
      <c r="K256" s="28">
        <v>-12000</v>
      </c>
      <c r="L256" s="28">
        <v>0</v>
      </c>
      <c r="M256" s="33">
        <v>1</v>
      </c>
      <c r="N256" s="28">
        <v>0</v>
      </c>
      <c r="O256" s="33">
        <v>0</v>
      </c>
      <c r="P256" s="29">
        <v>0</v>
      </c>
      <c r="Q256" s="30">
        <f t="shared" si="142"/>
        <v>1</v>
      </c>
      <c r="R256" s="30" t="str">
        <f t="shared" si="140"/>
        <v>-</v>
      </c>
      <c r="S256" s="50"/>
    </row>
    <row r="257" spans="1:19" s="4" customFormat="1" ht="15.75" outlineLevel="1" collapsed="1" x14ac:dyDescent="0.2">
      <c r="A257" s="21" t="s">
        <v>259</v>
      </c>
      <c r="B257" s="22" t="s">
        <v>100</v>
      </c>
      <c r="C257" s="22" t="s">
        <v>2</v>
      </c>
      <c r="D257" s="22" t="s">
        <v>3</v>
      </c>
      <c r="E257" s="23">
        <f>E258+E268</f>
        <v>12250340</v>
      </c>
      <c r="F257" s="23">
        <f t="shared" ref="F257:G257" si="165">F258+F268</f>
        <v>12538318.48</v>
      </c>
      <c r="G257" s="23">
        <f t="shared" si="165"/>
        <v>12502378.399999999</v>
      </c>
      <c r="H257" s="23">
        <v>0</v>
      </c>
      <c r="I257" s="23">
        <v>0</v>
      </c>
      <c r="J257" s="23">
        <v>12502378.4</v>
      </c>
      <c r="K257" s="23">
        <v>-12502378.4</v>
      </c>
      <c r="L257" s="23">
        <v>0</v>
      </c>
      <c r="M257" s="35">
        <v>0.99713358054691881</v>
      </c>
      <c r="N257" s="23">
        <v>0</v>
      </c>
      <c r="O257" s="35">
        <v>0</v>
      </c>
      <c r="P257" s="36">
        <v>0</v>
      </c>
      <c r="Q257" s="24">
        <f t="shared" si="142"/>
        <v>0.99713358054691859</v>
      </c>
      <c r="R257" s="24">
        <f t="shared" si="140"/>
        <v>1.0205739922320523</v>
      </c>
      <c r="S257" s="52"/>
    </row>
    <row r="258" spans="1:19" s="6" customFormat="1" ht="15.75" outlineLevel="2" x14ac:dyDescent="0.2">
      <c r="A258" s="26" t="s">
        <v>241</v>
      </c>
      <c r="B258" s="27" t="s">
        <v>101</v>
      </c>
      <c r="C258" s="27" t="s">
        <v>2</v>
      </c>
      <c r="D258" s="27" t="s">
        <v>3</v>
      </c>
      <c r="E258" s="28">
        <f>E259+E262+E265</f>
        <v>10251440</v>
      </c>
      <c r="F258" s="28">
        <f t="shared" ref="F258:G258" si="166">F259+F262+F265</f>
        <v>10610320</v>
      </c>
      <c r="G258" s="28">
        <f t="shared" si="166"/>
        <v>10588998.699999999</v>
      </c>
      <c r="H258" s="28">
        <v>0</v>
      </c>
      <c r="I258" s="28">
        <v>0</v>
      </c>
      <c r="J258" s="28">
        <v>10588998.699999999</v>
      </c>
      <c r="K258" s="28">
        <v>-10588998.699999999</v>
      </c>
      <c r="L258" s="28">
        <v>0</v>
      </c>
      <c r="M258" s="33">
        <v>0.99799051300997521</v>
      </c>
      <c r="N258" s="28">
        <v>0</v>
      </c>
      <c r="O258" s="33">
        <v>0</v>
      </c>
      <c r="P258" s="29">
        <v>0</v>
      </c>
      <c r="Q258" s="30">
        <f t="shared" si="142"/>
        <v>0.9979905130099751</v>
      </c>
      <c r="R258" s="30">
        <f t="shared" si="140"/>
        <v>1.0329279301249386</v>
      </c>
      <c r="S258" s="51"/>
    </row>
    <row r="259" spans="1:19" ht="15.75" hidden="1" outlineLevel="3" x14ac:dyDescent="0.2">
      <c r="A259" s="26" t="s">
        <v>205</v>
      </c>
      <c r="B259" s="27" t="s">
        <v>101</v>
      </c>
      <c r="C259" s="27" t="s">
        <v>102</v>
      </c>
      <c r="D259" s="27" t="s">
        <v>3</v>
      </c>
      <c r="E259" s="28">
        <f>E260</f>
        <v>2049220</v>
      </c>
      <c r="F259" s="28">
        <f t="shared" ref="F259:G260" si="167">F260</f>
        <v>2081883</v>
      </c>
      <c r="G259" s="28">
        <f t="shared" si="167"/>
        <v>2060561.7</v>
      </c>
      <c r="H259" s="28">
        <v>0</v>
      </c>
      <c r="I259" s="28">
        <v>0</v>
      </c>
      <c r="J259" s="28">
        <v>2060561.7</v>
      </c>
      <c r="K259" s="28">
        <v>-2060561.7</v>
      </c>
      <c r="L259" s="28">
        <v>0</v>
      </c>
      <c r="M259" s="33">
        <v>0.98975864637926336</v>
      </c>
      <c r="N259" s="28">
        <v>0</v>
      </c>
      <c r="O259" s="33">
        <v>0</v>
      </c>
      <c r="P259" s="29">
        <v>0</v>
      </c>
      <c r="Q259" s="30">
        <f t="shared" si="142"/>
        <v>0.98975864637926336</v>
      </c>
      <c r="R259" s="30">
        <f t="shared" si="140"/>
        <v>1.0055346424493221</v>
      </c>
      <c r="S259" s="50"/>
    </row>
    <row r="260" spans="1:19" ht="63" hidden="1" outlineLevel="4" x14ac:dyDescent="0.2">
      <c r="A260" s="26" t="s">
        <v>148</v>
      </c>
      <c r="B260" s="27" t="s">
        <v>101</v>
      </c>
      <c r="C260" s="27" t="s">
        <v>102</v>
      </c>
      <c r="D260" s="27" t="s">
        <v>24</v>
      </c>
      <c r="E260" s="28">
        <f>E261</f>
        <v>2049220</v>
      </c>
      <c r="F260" s="28">
        <f t="shared" si="167"/>
        <v>2081883</v>
      </c>
      <c r="G260" s="28">
        <f t="shared" si="167"/>
        <v>2060561.7</v>
      </c>
      <c r="H260" s="28">
        <v>0</v>
      </c>
      <c r="I260" s="28">
        <v>0</v>
      </c>
      <c r="J260" s="28">
        <v>2060561.7</v>
      </c>
      <c r="K260" s="28">
        <v>-2060561.7</v>
      </c>
      <c r="L260" s="28">
        <v>0</v>
      </c>
      <c r="M260" s="33">
        <v>0.98975864637926336</v>
      </c>
      <c r="N260" s="28">
        <v>0</v>
      </c>
      <c r="O260" s="33">
        <v>0</v>
      </c>
      <c r="P260" s="29">
        <v>0</v>
      </c>
      <c r="Q260" s="30">
        <f t="shared" si="142"/>
        <v>0.98975864637926336</v>
      </c>
      <c r="R260" s="30">
        <f t="shared" si="140"/>
        <v>1.0055346424493221</v>
      </c>
      <c r="S260" s="50"/>
    </row>
    <row r="261" spans="1:19" ht="15.75" hidden="1" outlineLevel="5" x14ac:dyDescent="0.2">
      <c r="A261" s="26" t="s">
        <v>268</v>
      </c>
      <c r="B261" s="27" t="s">
        <v>101</v>
      </c>
      <c r="C261" s="27" t="s">
        <v>102</v>
      </c>
      <c r="D261" s="27" t="s">
        <v>25</v>
      </c>
      <c r="E261" s="28">
        <v>2049220</v>
      </c>
      <c r="F261" s="28">
        <v>2081883</v>
      </c>
      <c r="G261" s="28">
        <v>2060561.7</v>
      </c>
      <c r="H261" s="28">
        <v>0</v>
      </c>
      <c r="I261" s="28">
        <v>0</v>
      </c>
      <c r="J261" s="28">
        <v>2060561.7</v>
      </c>
      <c r="K261" s="28">
        <v>-2060561.7</v>
      </c>
      <c r="L261" s="28">
        <v>0</v>
      </c>
      <c r="M261" s="33">
        <v>0.98975864637926336</v>
      </c>
      <c r="N261" s="28">
        <v>0</v>
      </c>
      <c r="O261" s="33">
        <v>0</v>
      </c>
      <c r="P261" s="29">
        <v>0</v>
      </c>
      <c r="Q261" s="30">
        <f t="shared" si="142"/>
        <v>0.98975864637926336</v>
      </c>
      <c r="R261" s="30">
        <f t="shared" si="140"/>
        <v>1.0055346424493221</v>
      </c>
      <c r="S261" s="50"/>
    </row>
    <row r="262" spans="1:19" ht="31.5" hidden="1" outlineLevel="3" x14ac:dyDescent="0.2">
      <c r="A262" s="26" t="s">
        <v>206</v>
      </c>
      <c r="B262" s="27" t="s">
        <v>101</v>
      </c>
      <c r="C262" s="27" t="s">
        <v>103</v>
      </c>
      <c r="D262" s="27" t="s">
        <v>3</v>
      </c>
      <c r="E262" s="28">
        <f>E263</f>
        <v>8202220</v>
      </c>
      <c r="F262" s="28">
        <f t="shared" ref="F262:G263" si="168">F263</f>
        <v>8481760</v>
      </c>
      <c r="G262" s="28">
        <f t="shared" si="168"/>
        <v>8481760</v>
      </c>
      <c r="H262" s="28">
        <v>0</v>
      </c>
      <c r="I262" s="28">
        <v>0</v>
      </c>
      <c r="J262" s="28">
        <v>8481760</v>
      </c>
      <c r="K262" s="28">
        <v>-8481760</v>
      </c>
      <c r="L262" s="28">
        <v>0</v>
      </c>
      <c r="M262" s="33">
        <v>1</v>
      </c>
      <c r="N262" s="28">
        <v>0</v>
      </c>
      <c r="O262" s="33">
        <v>0</v>
      </c>
      <c r="P262" s="29">
        <v>0</v>
      </c>
      <c r="Q262" s="30">
        <f t="shared" si="142"/>
        <v>1</v>
      </c>
      <c r="R262" s="30">
        <f t="shared" ref="R262:R325" si="169">IFERROR(G262/E262,"-")</f>
        <v>1.034081017090495</v>
      </c>
      <c r="S262" s="50"/>
    </row>
    <row r="263" spans="1:19" ht="63" hidden="1" outlineLevel="4" x14ac:dyDescent="0.2">
      <c r="A263" s="26" t="s">
        <v>148</v>
      </c>
      <c r="B263" s="27" t="s">
        <v>101</v>
      </c>
      <c r="C263" s="27" t="s">
        <v>103</v>
      </c>
      <c r="D263" s="27" t="s">
        <v>24</v>
      </c>
      <c r="E263" s="28">
        <f>E264</f>
        <v>8202220</v>
      </c>
      <c r="F263" s="28">
        <f t="shared" si="168"/>
        <v>8481760</v>
      </c>
      <c r="G263" s="28">
        <f t="shared" si="168"/>
        <v>8481760</v>
      </c>
      <c r="H263" s="28">
        <v>0</v>
      </c>
      <c r="I263" s="28">
        <v>0</v>
      </c>
      <c r="J263" s="28">
        <v>8481760</v>
      </c>
      <c r="K263" s="28">
        <v>-8481760</v>
      </c>
      <c r="L263" s="28">
        <v>0</v>
      </c>
      <c r="M263" s="33">
        <v>1</v>
      </c>
      <c r="N263" s="28">
        <v>0</v>
      </c>
      <c r="O263" s="33">
        <v>0</v>
      </c>
      <c r="P263" s="29">
        <v>0</v>
      </c>
      <c r="Q263" s="30">
        <f t="shared" ref="Q263:Q312" si="170">IFERROR(G263/F263,"-")</f>
        <v>1</v>
      </c>
      <c r="R263" s="30">
        <f t="shared" si="169"/>
        <v>1.034081017090495</v>
      </c>
      <c r="S263" s="50"/>
    </row>
    <row r="264" spans="1:19" ht="15.75" hidden="1" outlineLevel="5" x14ac:dyDescent="0.2">
      <c r="A264" s="26" t="s">
        <v>275</v>
      </c>
      <c r="B264" s="27" t="s">
        <v>101</v>
      </c>
      <c r="C264" s="27" t="s">
        <v>103</v>
      </c>
      <c r="D264" s="27" t="s">
        <v>104</v>
      </c>
      <c r="E264" s="28">
        <v>8202220</v>
      </c>
      <c r="F264" s="28">
        <v>8481760</v>
      </c>
      <c r="G264" s="28">
        <v>8481760</v>
      </c>
      <c r="H264" s="28">
        <v>0</v>
      </c>
      <c r="I264" s="28">
        <v>0</v>
      </c>
      <c r="J264" s="28">
        <v>8481760</v>
      </c>
      <c r="K264" s="28">
        <v>-8481760</v>
      </c>
      <c r="L264" s="28">
        <v>0</v>
      </c>
      <c r="M264" s="33">
        <v>1</v>
      </c>
      <c r="N264" s="28">
        <v>0</v>
      </c>
      <c r="O264" s="33">
        <v>0</v>
      </c>
      <c r="P264" s="29">
        <v>0</v>
      </c>
      <c r="Q264" s="30">
        <f t="shared" si="170"/>
        <v>1</v>
      </c>
      <c r="R264" s="30">
        <f t="shared" si="169"/>
        <v>1.034081017090495</v>
      </c>
      <c r="S264" s="50"/>
    </row>
    <row r="265" spans="1:19" ht="47.25" hidden="1" outlineLevel="3" x14ac:dyDescent="0.2">
      <c r="A265" s="26" t="s">
        <v>207</v>
      </c>
      <c r="B265" s="27" t="s">
        <v>101</v>
      </c>
      <c r="C265" s="27" t="s">
        <v>105</v>
      </c>
      <c r="D265" s="27" t="s">
        <v>3</v>
      </c>
      <c r="E265" s="28">
        <f>E266</f>
        <v>0</v>
      </c>
      <c r="F265" s="28">
        <f t="shared" ref="F265:G266" si="171">F266</f>
        <v>46677</v>
      </c>
      <c r="G265" s="28">
        <f t="shared" si="171"/>
        <v>46677</v>
      </c>
      <c r="H265" s="28">
        <v>0</v>
      </c>
      <c r="I265" s="28">
        <v>0</v>
      </c>
      <c r="J265" s="28">
        <v>46677</v>
      </c>
      <c r="K265" s="28">
        <v>-46677</v>
      </c>
      <c r="L265" s="28">
        <v>0</v>
      </c>
      <c r="M265" s="33">
        <v>1</v>
      </c>
      <c r="N265" s="28">
        <v>0</v>
      </c>
      <c r="O265" s="33">
        <v>0</v>
      </c>
      <c r="P265" s="29">
        <v>0</v>
      </c>
      <c r="Q265" s="30">
        <f t="shared" si="170"/>
        <v>1</v>
      </c>
      <c r="R265" s="30" t="str">
        <f t="shared" si="169"/>
        <v>-</v>
      </c>
      <c r="S265" s="50"/>
    </row>
    <row r="266" spans="1:19" ht="63" hidden="1" outlineLevel="4" x14ac:dyDescent="0.2">
      <c r="A266" s="26" t="s">
        <v>148</v>
      </c>
      <c r="B266" s="27" t="s">
        <v>101</v>
      </c>
      <c r="C266" s="27" t="s">
        <v>105</v>
      </c>
      <c r="D266" s="27" t="s">
        <v>24</v>
      </c>
      <c r="E266" s="28">
        <f>E267</f>
        <v>0</v>
      </c>
      <c r="F266" s="28">
        <f t="shared" si="171"/>
        <v>46677</v>
      </c>
      <c r="G266" s="28">
        <f t="shared" si="171"/>
        <v>46677</v>
      </c>
      <c r="H266" s="28">
        <v>0</v>
      </c>
      <c r="I266" s="28">
        <v>0</v>
      </c>
      <c r="J266" s="28">
        <v>46677</v>
      </c>
      <c r="K266" s="28">
        <v>-46677</v>
      </c>
      <c r="L266" s="28">
        <v>0</v>
      </c>
      <c r="M266" s="33">
        <v>1</v>
      </c>
      <c r="N266" s="28">
        <v>0</v>
      </c>
      <c r="O266" s="33">
        <v>0</v>
      </c>
      <c r="P266" s="29">
        <v>0</v>
      </c>
      <c r="Q266" s="30">
        <f t="shared" si="170"/>
        <v>1</v>
      </c>
      <c r="R266" s="30" t="str">
        <f t="shared" si="169"/>
        <v>-</v>
      </c>
      <c r="S266" s="50"/>
    </row>
    <row r="267" spans="1:19" ht="15.75" hidden="1" outlineLevel="5" x14ac:dyDescent="0.2">
      <c r="A267" s="26" t="s">
        <v>268</v>
      </c>
      <c r="B267" s="27" t="s">
        <v>101</v>
      </c>
      <c r="C267" s="27" t="s">
        <v>105</v>
      </c>
      <c r="D267" s="27" t="s">
        <v>25</v>
      </c>
      <c r="E267" s="28">
        <v>0</v>
      </c>
      <c r="F267" s="28">
        <v>46677</v>
      </c>
      <c r="G267" s="28">
        <v>46677</v>
      </c>
      <c r="H267" s="28">
        <v>0</v>
      </c>
      <c r="I267" s="28">
        <v>0</v>
      </c>
      <c r="J267" s="28">
        <v>46677</v>
      </c>
      <c r="K267" s="28">
        <v>-46677</v>
      </c>
      <c r="L267" s="28">
        <v>0</v>
      </c>
      <c r="M267" s="33">
        <v>1</v>
      </c>
      <c r="N267" s="28">
        <v>0</v>
      </c>
      <c r="O267" s="33">
        <v>0</v>
      </c>
      <c r="P267" s="29">
        <v>0</v>
      </c>
      <c r="Q267" s="30">
        <f t="shared" si="170"/>
        <v>1</v>
      </c>
      <c r="R267" s="30" t="str">
        <f t="shared" si="169"/>
        <v>-</v>
      </c>
      <c r="S267" s="50"/>
    </row>
    <row r="268" spans="1:19" s="6" customFormat="1" ht="50.25" customHeight="1" outlineLevel="2" collapsed="1" x14ac:dyDescent="0.2">
      <c r="A268" s="26" t="s">
        <v>242</v>
      </c>
      <c r="B268" s="27" t="s">
        <v>106</v>
      </c>
      <c r="C268" s="27" t="s">
        <v>2</v>
      </c>
      <c r="D268" s="27" t="s">
        <v>3</v>
      </c>
      <c r="E268" s="28">
        <f>E269</f>
        <v>1998900</v>
      </c>
      <c r="F268" s="28">
        <f t="shared" ref="F268:G270" si="172">F269</f>
        <v>1927998.48</v>
      </c>
      <c r="G268" s="28">
        <f t="shared" si="172"/>
        <v>1913379.7</v>
      </c>
      <c r="H268" s="28">
        <v>0</v>
      </c>
      <c r="I268" s="28">
        <v>0</v>
      </c>
      <c r="J268" s="28">
        <v>1913379.7</v>
      </c>
      <c r="K268" s="28">
        <v>-1913379.7</v>
      </c>
      <c r="L268" s="28">
        <v>0</v>
      </c>
      <c r="M268" s="33">
        <v>0.99241763925042104</v>
      </c>
      <c r="N268" s="28">
        <v>0</v>
      </c>
      <c r="O268" s="33">
        <v>0</v>
      </c>
      <c r="P268" s="29">
        <v>0</v>
      </c>
      <c r="Q268" s="30">
        <f t="shared" si="170"/>
        <v>0.99241763925042092</v>
      </c>
      <c r="R268" s="30">
        <f t="shared" si="169"/>
        <v>0.95721631897543646</v>
      </c>
      <c r="S268" s="31" t="s">
        <v>291</v>
      </c>
    </row>
    <row r="269" spans="1:19" ht="40.5" hidden="1" customHeight="1" outlineLevel="3" x14ac:dyDescent="0.2">
      <c r="A269" s="26" t="s">
        <v>203</v>
      </c>
      <c r="B269" s="27" t="s">
        <v>106</v>
      </c>
      <c r="C269" s="27" t="s">
        <v>97</v>
      </c>
      <c r="D269" s="27" t="s">
        <v>3</v>
      </c>
      <c r="E269" s="28">
        <f>E270</f>
        <v>1998900</v>
      </c>
      <c r="F269" s="28">
        <f t="shared" si="172"/>
        <v>1927998.48</v>
      </c>
      <c r="G269" s="28">
        <f t="shared" si="172"/>
        <v>1913379.7</v>
      </c>
      <c r="H269" s="28">
        <v>0</v>
      </c>
      <c r="I269" s="28">
        <v>0</v>
      </c>
      <c r="J269" s="28">
        <v>1913379.7</v>
      </c>
      <c r="K269" s="28">
        <v>-1913379.7</v>
      </c>
      <c r="L269" s="28">
        <v>0</v>
      </c>
      <c r="M269" s="33">
        <v>0.99241763925042104</v>
      </c>
      <c r="N269" s="28">
        <v>0</v>
      </c>
      <c r="O269" s="33">
        <v>0</v>
      </c>
      <c r="P269" s="29">
        <v>0</v>
      </c>
      <c r="Q269" s="30">
        <f t="shared" si="170"/>
        <v>0.99241763925042092</v>
      </c>
      <c r="R269" s="30">
        <f t="shared" si="169"/>
        <v>0.95721631897543646</v>
      </c>
      <c r="S269" s="50"/>
    </row>
    <row r="270" spans="1:19" ht="110.25" hidden="1" outlineLevel="4" x14ac:dyDescent="0.2">
      <c r="A270" s="26" t="s">
        <v>145</v>
      </c>
      <c r="B270" s="27" t="s">
        <v>106</v>
      </c>
      <c r="C270" s="27" t="s">
        <v>97</v>
      </c>
      <c r="D270" s="27" t="s">
        <v>7</v>
      </c>
      <c r="E270" s="28">
        <f>E271</f>
        <v>1998900</v>
      </c>
      <c r="F270" s="28">
        <f t="shared" si="172"/>
        <v>1927998.48</v>
      </c>
      <c r="G270" s="28">
        <f t="shared" si="172"/>
        <v>1913379.7</v>
      </c>
      <c r="H270" s="28">
        <v>0</v>
      </c>
      <c r="I270" s="28">
        <v>0</v>
      </c>
      <c r="J270" s="28">
        <v>1913379.7</v>
      </c>
      <c r="K270" s="28">
        <v>-1913379.7</v>
      </c>
      <c r="L270" s="28">
        <v>0</v>
      </c>
      <c r="M270" s="33">
        <v>0.99241763925042104</v>
      </c>
      <c r="N270" s="28">
        <v>0</v>
      </c>
      <c r="O270" s="33">
        <v>0</v>
      </c>
      <c r="P270" s="29">
        <v>0</v>
      </c>
      <c r="Q270" s="30">
        <f t="shared" si="170"/>
        <v>0.99241763925042092</v>
      </c>
      <c r="R270" s="30">
        <f t="shared" si="169"/>
        <v>0.95721631897543646</v>
      </c>
      <c r="S270" s="50"/>
    </row>
    <row r="271" spans="1:19" ht="31.5" hidden="1" outlineLevel="5" x14ac:dyDescent="0.2">
      <c r="A271" s="26" t="s">
        <v>269</v>
      </c>
      <c r="B271" s="27" t="s">
        <v>106</v>
      </c>
      <c r="C271" s="27" t="s">
        <v>97</v>
      </c>
      <c r="D271" s="27" t="s">
        <v>34</v>
      </c>
      <c r="E271" s="28">
        <v>1998900</v>
      </c>
      <c r="F271" s="28">
        <v>1927998.48</v>
      </c>
      <c r="G271" s="28">
        <v>1913379.7</v>
      </c>
      <c r="H271" s="28">
        <v>0</v>
      </c>
      <c r="I271" s="28">
        <v>0</v>
      </c>
      <c r="J271" s="28">
        <v>1913379.7</v>
      </c>
      <c r="K271" s="28">
        <v>-1913379.7</v>
      </c>
      <c r="L271" s="28">
        <v>0</v>
      </c>
      <c r="M271" s="33">
        <v>0.99241763925042104</v>
      </c>
      <c r="N271" s="28">
        <v>0</v>
      </c>
      <c r="O271" s="33">
        <v>0</v>
      </c>
      <c r="P271" s="29">
        <v>0</v>
      </c>
      <c r="Q271" s="30">
        <f t="shared" si="170"/>
        <v>0.99241763925042092</v>
      </c>
      <c r="R271" s="30">
        <f t="shared" si="169"/>
        <v>0.95721631897543646</v>
      </c>
      <c r="S271" s="50"/>
    </row>
    <row r="272" spans="1:19" s="4" customFormat="1" ht="15.75" outlineLevel="1" collapsed="1" x14ac:dyDescent="0.2">
      <c r="A272" s="21" t="s">
        <v>260</v>
      </c>
      <c r="B272" s="22" t="s">
        <v>107</v>
      </c>
      <c r="C272" s="22" t="s">
        <v>2</v>
      </c>
      <c r="D272" s="22" t="s">
        <v>3</v>
      </c>
      <c r="E272" s="23">
        <f>E273+E277+E281+E301</f>
        <v>14022200.880000001</v>
      </c>
      <c r="F272" s="23">
        <f t="shared" ref="F272:G272" si="173">F273+F277+F281+F301</f>
        <v>13247026.24</v>
      </c>
      <c r="G272" s="23">
        <f t="shared" si="173"/>
        <v>10284822.4</v>
      </c>
      <c r="H272" s="23">
        <f t="shared" ref="H272:P272" si="174">H273+H277+H281+H301</f>
        <v>0</v>
      </c>
      <c r="I272" s="23">
        <f t="shared" si="174"/>
        <v>0</v>
      </c>
      <c r="J272" s="23">
        <f t="shared" si="174"/>
        <v>10284822.4</v>
      </c>
      <c r="K272" s="23">
        <f t="shared" si="174"/>
        <v>-10284822.4</v>
      </c>
      <c r="L272" s="23">
        <f t="shared" si="174"/>
        <v>0</v>
      </c>
      <c r="M272" s="23">
        <f t="shared" si="174"/>
        <v>2.7248454466755212</v>
      </c>
      <c r="N272" s="23">
        <f t="shared" si="174"/>
        <v>0</v>
      </c>
      <c r="O272" s="23">
        <f t="shared" si="174"/>
        <v>0</v>
      </c>
      <c r="P272" s="36">
        <f t="shared" si="174"/>
        <v>0</v>
      </c>
      <c r="Q272" s="24">
        <f t="shared" si="170"/>
        <v>0.77638725957562538</v>
      </c>
      <c r="R272" s="24">
        <f t="shared" si="169"/>
        <v>0.73346705613591234</v>
      </c>
      <c r="S272" s="52"/>
    </row>
    <row r="273" spans="1:19" s="6" customFormat="1" ht="15.75" outlineLevel="2" x14ac:dyDescent="0.2">
      <c r="A273" s="26" t="s">
        <v>243</v>
      </c>
      <c r="B273" s="27" t="s">
        <v>108</v>
      </c>
      <c r="C273" s="27" t="s">
        <v>2</v>
      </c>
      <c r="D273" s="27" t="s">
        <v>3</v>
      </c>
      <c r="E273" s="28">
        <f>E274</f>
        <v>795148</v>
      </c>
      <c r="F273" s="28">
        <f t="shared" ref="F273:G275" si="175">F274</f>
        <v>795148</v>
      </c>
      <c r="G273" s="28">
        <f t="shared" si="175"/>
        <v>795147.24</v>
      </c>
      <c r="H273" s="28">
        <v>0</v>
      </c>
      <c r="I273" s="28">
        <v>0</v>
      </c>
      <c r="J273" s="28">
        <v>795147.24</v>
      </c>
      <c r="K273" s="28">
        <v>-795147.24</v>
      </c>
      <c r="L273" s="28">
        <v>0</v>
      </c>
      <c r="M273" s="33">
        <v>0.99999904420309171</v>
      </c>
      <c r="N273" s="28">
        <v>0</v>
      </c>
      <c r="O273" s="33">
        <v>0</v>
      </c>
      <c r="P273" s="29">
        <v>0</v>
      </c>
      <c r="Q273" s="30">
        <f t="shared" si="170"/>
        <v>0.99999904420309171</v>
      </c>
      <c r="R273" s="30">
        <f t="shared" si="169"/>
        <v>0.99999904420309171</v>
      </c>
      <c r="S273" s="51"/>
    </row>
    <row r="274" spans="1:19" ht="31.5" hidden="1" outlineLevel="3" x14ac:dyDescent="0.2">
      <c r="A274" s="26" t="s">
        <v>208</v>
      </c>
      <c r="B274" s="27" t="s">
        <v>108</v>
      </c>
      <c r="C274" s="27" t="s">
        <v>109</v>
      </c>
      <c r="D274" s="27" t="s">
        <v>3</v>
      </c>
      <c r="E274" s="28">
        <f>E275</f>
        <v>795148</v>
      </c>
      <c r="F274" s="28">
        <f t="shared" si="175"/>
        <v>795148</v>
      </c>
      <c r="G274" s="28">
        <f t="shared" si="175"/>
        <v>795147.24</v>
      </c>
      <c r="H274" s="28">
        <v>0</v>
      </c>
      <c r="I274" s="28">
        <v>0</v>
      </c>
      <c r="J274" s="28">
        <v>795147.24</v>
      </c>
      <c r="K274" s="28">
        <v>-795147.24</v>
      </c>
      <c r="L274" s="28">
        <v>0</v>
      </c>
      <c r="M274" s="33">
        <v>0.99999904420309171</v>
      </c>
      <c r="N274" s="28">
        <v>0</v>
      </c>
      <c r="O274" s="33">
        <v>0</v>
      </c>
      <c r="P274" s="29">
        <v>0</v>
      </c>
      <c r="Q274" s="30">
        <f t="shared" si="170"/>
        <v>0.99999904420309171</v>
      </c>
      <c r="R274" s="30">
        <f t="shared" si="169"/>
        <v>0.99999904420309171</v>
      </c>
      <c r="S274" s="50"/>
    </row>
    <row r="275" spans="1:19" ht="31.5" hidden="1" outlineLevel="4" x14ac:dyDescent="0.2">
      <c r="A275" s="26" t="s">
        <v>150</v>
      </c>
      <c r="B275" s="27" t="s">
        <v>108</v>
      </c>
      <c r="C275" s="27" t="s">
        <v>109</v>
      </c>
      <c r="D275" s="27" t="s">
        <v>84</v>
      </c>
      <c r="E275" s="28">
        <f>E276</f>
        <v>795148</v>
      </c>
      <c r="F275" s="28">
        <f t="shared" si="175"/>
        <v>795148</v>
      </c>
      <c r="G275" s="28">
        <f t="shared" si="175"/>
        <v>795147.24</v>
      </c>
      <c r="H275" s="28">
        <v>0</v>
      </c>
      <c r="I275" s="28">
        <v>0</v>
      </c>
      <c r="J275" s="28">
        <v>795147.24</v>
      </c>
      <c r="K275" s="28">
        <v>-795147.24</v>
      </c>
      <c r="L275" s="28">
        <v>0</v>
      </c>
      <c r="M275" s="33">
        <v>0.99999904420309171</v>
      </c>
      <c r="N275" s="28">
        <v>0</v>
      </c>
      <c r="O275" s="33">
        <v>0</v>
      </c>
      <c r="P275" s="29">
        <v>0</v>
      </c>
      <c r="Q275" s="30">
        <f t="shared" si="170"/>
        <v>0.99999904420309171</v>
      </c>
      <c r="R275" s="30">
        <f t="shared" si="169"/>
        <v>0.99999904420309171</v>
      </c>
      <c r="S275" s="50"/>
    </row>
    <row r="276" spans="1:19" ht="31.5" hidden="1" outlineLevel="5" x14ac:dyDescent="0.2">
      <c r="A276" s="26" t="s">
        <v>276</v>
      </c>
      <c r="B276" s="27" t="s">
        <v>108</v>
      </c>
      <c r="C276" s="27" t="s">
        <v>109</v>
      </c>
      <c r="D276" s="27" t="s">
        <v>110</v>
      </c>
      <c r="E276" s="28">
        <v>795148</v>
      </c>
      <c r="F276" s="28">
        <v>795148</v>
      </c>
      <c r="G276" s="28">
        <v>795147.24</v>
      </c>
      <c r="H276" s="28">
        <v>0</v>
      </c>
      <c r="I276" s="28">
        <v>0</v>
      </c>
      <c r="J276" s="28">
        <v>795147.24</v>
      </c>
      <c r="K276" s="28">
        <v>-795147.24</v>
      </c>
      <c r="L276" s="28">
        <v>0</v>
      </c>
      <c r="M276" s="33">
        <v>0.99999904420309171</v>
      </c>
      <c r="N276" s="28">
        <v>0</v>
      </c>
      <c r="O276" s="33">
        <v>0</v>
      </c>
      <c r="P276" s="29">
        <v>0</v>
      </c>
      <c r="Q276" s="30">
        <f t="shared" si="170"/>
        <v>0.99999904420309171</v>
      </c>
      <c r="R276" s="30">
        <f t="shared" si="169"/>
        <v>0.99999904420309171</v>
      </c>
      <c r="S276" s="50"/>
    </row>
    <row r="277" spans="1:19" s="6" customFormat="1" ht="33" customHeight="1" outlineLevel="2" collapsed="1" x14ac:dyDescent="0.2">
      <c r="A277" s="26" t="s">
        <v>244</v>
      </c>
      <c r="B277" s="27" t="s">
        <v>111</v>
      </c>
      <c r="C277" s="27" t="s">
        <v>2</v>
      </c>
      <c r="D277" s="27" t="s">
        <v>3</v>
      </c>
      <c r="E277" s="28">
        <f>E278</f>
        <v>16800</v>
      </c>
      <c r="F277" s="28">
        <f t="shared" ref="F277:G279" si="176">F278</f>
        <v>0</v>
      </c>
      <c r="G277" s="28">
        <f t="shared" si="176"/>
        <v>0</v>
      </c>
      <c r="H277" s="28">
        <f t="shared" ref="H277:P279" si="177">H278</f>
        <v>0</v>
      </c>
      <c r="I277" s="28">
        <f t="shared" si="177"/>
        <v>0</v>
      </c>
      <c r="J277" s="28">
        <f t="shared" si="177"/>
        <v>0</v>
      </c>
      <c r="K277" s="28">
        <f t="shared" si="177"/>
        <v>0</v>
      </c>
      <c r="L277" s="28">
        <f t="shared" si="177"/>
        <v>0</v>
      </c>
      <c r="M277" s="28">
        <f t="shared" si="177"/>
        <v>0</v>
      </c>
      <c r="N277" s="28">
        <f t="shared" si="177"/>
        <v>0</v>
      </c>
      <c r="O277" s="28">
        <f t="shared" si="177"/>
        <v>0</v>
      </c>
      <c r="P277" s="29">
        <f t="shared" si="177"/>
        <v>0</v>
      </c>
      <c r="Q277" s="30" t="str">
        <f t="shared" si="170"/>
        <v>-</v>
      </c>
      <c r="R277" s="30">
        <f t="shared" si="169"/>
        <v>0</v>
      </c>
      <c r="S277" s="31" t="s">
        <v>303</v>
      </c>
    </row>
    <row r="278" spans="1:19" ht="39" hidden="1" customHeight="1" outlineLevel="3" x14ac:dyDescent="0.2">
      <c r="A278" s="26" t="s">
        <v>209</v>
      </c>
      <c r="B278" s="27" t="s">
        <v>111</v>
      </c>
      <c r="C278" s="27" t="s">
        <v>112</v>
      </c>
      <c r="D278" s="27" t="s">
        <v>3</v>
      </c>
      <c r="E278" s="28">
        <f>E279</f>
        <v>16800</v>
      </c>
      <c r="F278" s="28">
        <f t="shared" si="176"/>
        <v>0</v>
      </c>
      <c r="G278" s="28">
        <f t="shared" si="176"/>
        <v>0</v>
      </c>
      <c r="H278" s="28">
        <f t="shared" si="177"/>
        <v>0</v>
      </c>
      <c r="I278" s="28">
        <f t="shared" si="177"/>
        <v>0</v>
      </c>
      <c r="J278" s="28">
        <f t="shared" si="177"/>
        <v>0</v>
      </c>
      <c r="K278" s="28">
        <f t="shared" si="177"/>
        <v>0</v>
      </c>
      <c r="L278" s="28">
        <f t="shared" si="177"/>
        <v>0</v>
      </c>
      <c r="M278" s="28">
        <f t="shared" si="177"/>
        <v>0</v>
      </c>
      <c r="N278" s="28">
        <f t="shared" si="177"/>
        <v>0</v>
      </c>
      <c r="O278" s="28">
        <f t="shared" si="177"/>
        <v>0</v>
      </c>
      <c r="P278" s="29">
        <f t="shared" si="177"/>
        <v>0</v>
      </c>
      <c r="Q278" s="30" t="str">
        <f t="shared" si="170"/>
        <v>-</v>
      </c>
      <c r="R278" s="30">
        <f t="shared" si="169"/>
        <v>0</v>
      </c>
      <c r="S278" s="50"/>
    </row>
    <row r="279" spans="1:19" ht="31.5" hidden="1" outlineLevel="4" x14ac:dyDescent="0.2">
      <c r="A279" s="26" t="s">
        <v>150</v>
      </c>
      <c r="B279" s="27" t="s">
        <v>111</v>
      </c>
      <c r="C279" s="27" t="s">
        <v>112</v>
      </c>
      <c r="D279" s="27" t="s">
        <v>84</v>
      </c>
      <c r="E279" s="28">
        <f>E280</f>
        <v>16800</v>
      </c>
      <c r="F279" s="28">
        <f t="shared" si="176"/>
        <v>0</v>
      </c>
      <c r="G279" s="28">
        <f t="shared" si="176"/>
        <v>0</v>
      </c>
      <c r="H279" s="28">
        <f t="shared" si="177"/>
        <v>0</v>
      </c>
      <c r="I279" s="28">
        <f t="shared" si="177"/>
        <v>0</v>
      </c>
      <c r="J279" s="28">
        <f t="shared" si="177"/>
        <v>0</v>
      </c>
      <c r="K279" s="28">
        <f t="shared" si="177"/>
        <v>0</v>
      </c>
      <c r="L279" s="28">
        <f t="shared" si="177"/>
        <v>0</v>
      </c>
      <c r="M279" s="28">
        <f t="shared" si="177"/>
        <v>0</v>
      </c>
      <c r="N279" s="28">
        <f t="shared" si="177"/>
        <v>0</v>
      </c>
      <c r="O279" s="28">
        <f t="shared" si="177"/>
        <v>0</v>
      </c>
      <c r="P279" s="29">
        <f t="shared" si="177"/>
        <v>0</v>
      </c>
      <c r="Q279" s="30" t="str">
        <f t="shared" si="170"/>
        <v>-</v>
      </c>
      <c r="R279" s="30">
        <f t="shared" si="169"/>
        <v>0</v>
      </c>
      <c r="S279" s="50"/>
    </row>
    <row r="280" spans="1:19" ht="31.5" hidden="1" outlineLevel="5" x14ac:dyDescent="0.2">
      <c r="A280" s="26" t="s">
        <v>276</v>
      </c>
      <c r="B280" s="27" t="s">
        <v>111</v>
      </c>
      <c r="C280" s="27" t="s">
        <v>112</v>
      </c>
      <c r="D280" s="27" t="s">
        <v>110</v>
      </c>
      <c r="E280" s="28">
        <v>16800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33">
        <v>0</v>
      </c>
      <c r="N280" s="28">
        <v>0</v>
      </c>
      <c r="O280" s="33">
        <v>0</v>
      </c>
      <c r="P280" s="29">
        <v>0</v>
      </c>
      <c r="Q280" s="30" t="str">
        <f t="shared" si="170"/>
        <v>-</v>
      </c>
      <c r="R280" s="30">
        <f t="shared" si="169"/>
        <v>0</v>
      </c>
      <c r="S280" s="50"/>
    </row>
    <row r="281" spans="1:19" s="6" customFormat="1" ht="47.25" outlineLevel="2" collapsed="1" x14ac:dyDescent="0.2">
      <c r="A281" s="26" t="s">
        <v>245</v>
      </c>
      <c r="B281" s="27" t="s">
        <v>113</v>
      </c>
      <c r="C281" s="27" t="s">
        <v>2</v>
      </c>
      <c r="D281" s="27" t="s">
        <v>3</v>
      </c>
      <c r="E281" s="28">
        <f>E282+E285+E288+E292+E295+E298</f>
        <v>11973832.880000001</v>
      </c>
      <c r="F281" s="28">
        <f t="shared" ref="F281:G281" si="178">F282+F285+F288+F292+F295+F298</f>
        <v>11197958.24</v>
      </c>
      <c r="G281" s="28">
        <f t="shared" si="178"/>
        <v>8250755.1600000001</v>
      </c>
      <c r="H281" s="28">
        <v>0</v>
      </c>
      <c r="I281" s="28">
        <v>0</v>
      </c>
      <c r="J281" s="28">
        <v>8250755.1600000001</v>
      </c>
      <c r="K281" s="28">
        <v>-8250755.1600000001</v>
      </c>
      <c r="L281" s="28">
        <v>0</v>
      </c>
      <c r="M281" s="33">
        <v>0.73680888811744671</v>
      </c>
      <c r="N281" s="28">
        <v>0</v>
      </c>
      <c r="O281" s="33">
        <v>0</v>
      </c>
      <c r="P281" s="29">
        <v>0</v>
      </c>
      <c r="Q281" s="30">
        <f t="shared" si="170"/>
        <v>0.73680888811744671</v>
      </c>
      <c r="R281" s="30">
        <f t="shared" si="169"/>
        <v>0.68906550163910418</v>
      </c>
      <c r="S281" s="31" t="s">
        <v>291</v>
      </c>
    </row>
    <row r="282" spans="1:19" ht="53.25" hidden="1" customHeight="1" outlineLevel="3" x14ac:dyDescent="0.2">
      <c r="A282" s="26" t="s">
        <v>210</v>
      </c>
      <c r="B282" s="27" t="s">
        <v>113</v>
      </c>
      <c r="C282" s="27" t="s">
        <v>114</v>
      </c>
      <c r="D282" s="27" t="s">
        <v>3</v>
      </c>
      <c r="E282" s="28">
        <f>E283</f>
        <v>1266008</v>
      </c>
      <c r="F282" s="28">
        <f t="shared" ref="F282:G283" si="179">F283</f>
        <v>1208929</v>
      </c>
      <c r="G282" s="28">
        <f t="shared" si="179"/>
        <v>1208929</v>
      </c>
      <c r="H282" s="28">
        <v>0</v>
      </c>
      <c r="I282" s="28">
        <v>0</v>
      </c>
      <c r="J282" s="28">
        <v>1208929</v>
      </c>
      <c r="K282" s="28">
        <v>-1208929</v>
      </c>
      <c r="L282" s="28">
        <v>0</v>
      </c>
      <c r="M282" s="33">
        <v>1</v>
      </c>
      <c r="N282" s="28">
        <v>0</v>
      </c>
      <c r="O282" s="33">
        <v>0</v>
      </c>
      <c r="P282" s="29">
        <v>0</v>
      </c>
      <c r="Q282" s="30">
        <f t="shared" si="170"/>
        <v>1</v>
      </c>
      <c r="R282" s="30">
        <f t="shared" si="169"/>
        <v>0.95491418695616459</v>
      </c>
      <c r="S282" s="50"/>
    </row>
    <row r="283" spans="1:19" ht="31.5" hidden="1" outlineLevel="4" x14ac:dyDescent="0.2">
      <c r="A283" s="26" t="s">
        <v>150</v>
      </c>
      <c r="B283" s="27" t="s">
        <v>113</v>
      </c>
      <c r="C283" s="27" t="s">
        <v>114</v>
      </c>
      <c r="D283" s="27" t="s">
        <v>84</v>
      </c>
      <c r="E283" s="28">
        <f>E284</f>
        <v>1266008</v>
      </c>
      <c r="F283" s="28">
        <f t="shared" si="179"/>
        <v>1208929</v>
      </c>
      <c r="G283" s="28">
        <f t="shared" si="179"/>
        <v>1208929</v>
      </c>
      <c r="H283" s="28">
        <v>0</v>
      </c>
      <c r="I283" s="28">
        <v>0</v>
      </c>
      <c r="J283" s="28">
        <v>1208929</v>
      </c>
      <c r="K283" s="28">
        <v>-1208929</v>
      </c>
      <c r="L283" s="28">
        <v>0</v>
      </c>
      <c r="M283" s="33">
        <v>1</v>
      </c>
      <c r="N283" s="28">
        <v>0</v>
      </c>
      <c r="O283" s="33">
        <v>0</v>
      </c>
      <c r="P283" s="29">
        <v>0</v>
      </c>
      <c r="Q283" s="30">
        <f t="shared" si="170"/>
        <v>1</v>
      </c>
      <c r="R283" s="30">
        <f t="shared" si="169"/>
        <v>0.95491418695616459</v>
      </c>
      <c r="S283" s="50"/>
    </row>
    <row r="284" spans="1:19" ht="26.25" hidden="1" customHeight="1" outlineLevel="5" x14ac:dyDescent="0.2">
      <c r="A284" s="26" t="s">
        <v>273</v>
      </c>
      <c r="B284" s="27" t="s">
        <v>113</v>
      </c>
      <c r="C284" s="27" t="s">
        <v>114</v>
      </c>
      <c r="D284" s="27" t="s">
        <v>85</v>
      </c>
      <c r="E284" s="28">
        <v>1266008</v>
      </c>
      <c r="F284" s="28">
        <v>1208929</v>
      </c>
      <c r="G284" s="28">
        <v>1208929</v>
      </c>
      <c r="H284" s="28">
        <v>0</v>
      </c>
      <c r="I284" s="28">
        <v>0</v>
      </c>
      <c r="J284" s="28">
        <v>1208929</v>
      </c>
      <c r="K284" s="28">
        <v>-1208929</v>
      </c>
      <c r="L284" s="28">
        <v>0</v>
      </c>
      <c r="M284" s="33">
        <v>1</v>
      </c>
      <c r="N284" s="28">
        <v>0</v>
      </c>
      <c r="O284" s="33">
        <v>0</v>
      </c>
      <c r="P284" s="29">
        <v>0</v>
      </c>
      <c r="Q284" s="30">
        <f t="shared" si="170"/>
        <v>1</v>
      </c>
      <c r="R284" s="30">
        <f t="shared" si="169"/>
        <v>0.95491418695616459</v>
      </c>
      <c r="S284" s="50"/>
    </row>
    <row r="285" spans="1:19" ht="41.25" hidden="1" customHeight="1" outlineLevel="3" x14ac:dyDescent="0.2">
      <c r="A285" s="26" t="s">
        <v>209</v>
      </c>
      <c r="B285" s="27" t="s">
        <v>113</v>
      </c>
      <c r="C285" s="27" t="s">
        <v>112</v>
      </c>
      <c r="D285" s="27" t="s">
        <v>3</v>
      </c>
      <c r="E285" s="28">
        <f>E286</f>
        <v>0</v>
      </c>
      <c r="F285" s="28">
        <f t="shared" ref="F285:G286" si="180">F286</f>
        <v>16800</v>
      </c>
      <c r="G285" s="28">
        <f t="shared" si="180"/>
        <v>16500</v>
      </c>
      <c r="H285" s="28">
        <v>0</v>
      </c>
      <c r="I285" s="28">
        <v>0</v>
      </c>
      <c r="J285" s="28">
        <v>16500</v>
      </c>
      <c r="K285" s="28">
        <v>-16500</v>
      </c>
      <c r="L285" s="28">
        <v>0</v>
      </c>
      <c r="M285" s="33">
        <v>0.9821428571428571</v>
      </c>
      <c r="N285" s="28">
        <v>0</v>
      </c>
      <c r="O285" s="33">
        <v>0</v>
      </c>
      <c r="P285" s="29">
        <v>0</v>
      </c>
      <c r="Q285" s="30">
        <f t="shared" si="170"/>
        <v>0.9821428571428571</v>
      </c>
      <c r="R285" s="30" t="str">
        <f t="shared" si="169"/>
        <v>-</v>
      </c>
      <c r="S285" s="50"/>
    </row>
    <row r="286" spans="1:19" ht="31.5" hidden="1" outlineLevel="4" x14ac:dyDescent="0.2">
      <c r="A286" s="26" t="s">
        <v>150</v>
      </c>
      <c r="B286" s="27" t="s">
        <v>113</v>
      </c>
      <c r="C286" s="27" t="s">
        <v>112</v>
      </c>
      <c r="D286" s="27" t="s">
        <v>84</v>
      </c>
      <c r="E286" s="28">
        <f>E287</f>
        <v>0</v>
      </c>
      <c r="F286" s="28">
        <f t="shared" si="180"/>
        <v>16800</v>
      </c>
      <c r="G286" s="28">
        <f t="shared" si="180"/>
        <v>16500</v>
      </c>
      <c r="H286" s="28">
        <v>0</v>
      </c>
      <c r="I286" s="28">
        <v>0</v>
      </c>
      <c r="J286" s="28">
        <v>16500</v>
      </c>
      <c r="K286" s="28">
        <v>-16500</v>
      </c>
      <c r="L286" s="28">
        <v>0</v>
      </c>
      <c r="M286" s="33">
        <v>0.9821428571428571</v>
      </c>
      <c r="N286" s="28">
        <v>0</v>
      </c>
      <c r="O286" s="33">
        <v>0</v>
      </c>
      <c r="P286" s="29">
        <v>0</v>
      </c>
      <c r="Q286" s="30">
        <f t="shared" si="170"/>
        <v>0.9821428571428571</v>
      </c>
      <c r="R286" s="30" t="str">
        <f t="shared" si="169"/>
        <v>-</v>
      </c>
      <c r="S286" s="50"/>
    </row>
    <row r="287" spans="1:19" ht="31.5" hidden="1" outlineLevel="5" x14ac:dyDescent="0.2">
      <c r="A287" s="26" t="s">
        <v>276</v>
      </c>
      <c r="B287" s="27" t="s">
        <v>113</v>
      </c>
      <c r="C287" s="27" t="s">
        <v>112</v>
      </c>
      <c r="D287" s="27" t="s">
        <v>110</v>
      </c>
      <c r="E287" s="28">
        <v>0</v>
      </c>
      <c r="F287" s="28">
        <v>16800</v>
      </c>
      <c r="G287" s="28">
        <v>16500</v>
      </c>
      <c r="H287" s="28">
        <v>0</v>
      </c>
      <c r="I287" s="28">
        <v>0</v>
      </c>
      <c r="J287" s="28">
        <v>16500</v>
      </c>
      <c r="K287" s="28">
        <v>-16500</v>
      </c>
      <c r="L287" s="28">
        <v>0</v>
      </c>
      <c r="M287" s="33">
        <v>0.9821428571428571</v>
      </c>
      <c r="N287" s="28">
        <v>0</v>
      </c>
      <c r="O287" s="33">
        <v>0</v>
      </c>
      <c r="P287" s="29">
        <v>0</v>
      </c>
      <c r="Q287" s="30">
        <f t="shared" si="170"/>
        <v>0.9821428571428571</v>
      </c>
      <c r="R287" s="30" t="str">
        <f t="shared" si="169"/>
        <v>-</v>
      </c>
      <c r="S287" s="50"/>
    </row>
    <row r="288" spans="1:19" ht="283.5" hidden="1" outlineLevel="3" x14ac:dyDescent="0.2">
      <c r="A288" s="26" t="s">
        <v>211</v>
      </c>
      <c r="B288" s="27" t="s">
        <v>113</v>
      </c>
      <c r="C288" s="27" t="s">
        <v>115</v>
      </c>
      <c r="D288" s="27" t="s">
        <v>3</v>
      </c>
      <c r="E288" s="28">
        <f>E289</f>
        <v>5754148</v>
      </c>
      <c r="F288" s="28">
        <f t="shared" ref="F288:G288" si="181">F289</f>
        <v>5754148</v>
      </c>
      <c r="G288" s="28">
        <f t="shared" si="181"/>
        <v>2807244.92</v>
      </c>
      <c r="H288" s="28">
        <v>0</v>
      </c>
      <c r="I288" s="28">
        <v>0</v>
      </c>
      <c r="J288" s="28">
        <v>2807244.92</v>
      </c>
      <c r="K288" s="28">
        <v>-2807244.92</v>
      </c>
      <c r="L288" s="28">
        <v>0</v>
      </c>
      <c r="M288" s="33">
        <v>0.48786456657006388</v>
      </c>
      <c r="N288" s="28">
        <v>0</v>
      </c>
      <c r="O288" s="33">
        <v>0</v>
      </c>
      <c r="P288" s="29">
        <v>0</v>
      </c>
      <c r="Q288" s="30">
        <f t="shared" si="170"/>
        <v>0.48786456657006388</v>
      </c>
      <c r="R288" s="30">
        <f t="shared" si="169"/>
        <v>0.48786456657006388</v>
      </c>
      <c r="S288" s="50"/>
    </row>
    <row r="289" spans="1:19" ht="31.5" hidden="1" outlineLevel="4" x14ac:dyDescent="0.2">
      <c r="A289" s="26" t="s">
        <v>150</v>
      </c>
      <c r="B289" s="27" t="s">
        <v>113</v>
      </c>
      <c r="C289" s="27" t="s">
        <v>115</v>
      </c>
      <c r="D289" s="27" t="s">
        <v>84</v>
      </c>
      <c r="E289" s="28">
        <f>E290+E291</f>
        <v>5754148</v>
      </c>
      <c r="F289" s="28">
        <f t="shared" ref="F289:G289" si="182">F290+F291</f>
        <v>5754148</v>
      </c>
      <c r="G289" s="28">
        <f t="shared" si="182"/>
        <v>2807244.92</v>
      </c>
      <c r="H289" s="28">
        <v>0</v>
      </c>
      <c r="I289" s="28">
        <v>0</v>
      </c>
      <c r="J289" s="28">
        <v>2807244.92</v>
      </c>
      <c r="K289" s="28">
        <v>-2807244.92</v>
      </c>
      <c r="L289" s="28">
        <v>0</v>
      </c>
      <c r="M289" s="33">
        <v>0.48786456657006388</v>
      </c>
      <c r="N289" s="28">
        <v>0</v>
      </c>
      <c r="O289" s="33">
        <v>0</v>
      </c>
      <c r="P289" s="29">
        <v>0</v>
      </c>
      <c r="Q289" s="30">
        <f t="shared" si="170"/>
        <v>0.48786456657006388</v>
      </c>
      <c r="R289" s="30">
        <f t="shared" si="169"/>
        <v>0.48786456657006388</v>
      </c>
      <c r="S289" s="50"/>
    </row>
    <row r="290" spans="1:19" ht="31.5" hidden="1" outlineLevel="5" x14ac:dyDescent="0.2">
      <c r="A290" s="26" t="s">
        <v>276</v>
      </c>
      <c r="B290" s="27" t="s">
        <v>113</v>
      </c>
      <c r="C290" s="27" t="s">
        <v>115</v>
      </c>
      <c r="D290" s="27" t="s">
        <v>110</v>
      </c>
      <c r="E290" s="28">
        <v>4584792</v>
      </c>
      <c r="F290" s="28">
        <v>4584792</v>
      </c>
      <c r="G290" s="28">
        <v>2249029.2000000002</v>
      </c>
      <c r="H290" s="28">
        <v>0</v>
      </c>
      <c r="I290" s="28">
        <v>0</v>
      </c>
      <c r="J290" s="28">
        <v>2249029.2000000002</v>
      </c>
      <c r="K290" s="28">
        <v>-2249029.2000000002</v>
      </c>
      <c r="L290" s="28">
        <v>0</v>
      </c>
      <c r="M290" s="33">
        <v>0.49054116304512835</v>
      </c>
      <c r="N290" s="28">
        <v>0</v>
      </c>
      <c r="O290" s="33">
        <v>0</v>
      </c>
      <c r="P290" s="29">
        <v>0</v>
      </c>
      <c r="Q290" s="30">
        <f t="shared" si="170"/>
        <v>0.49054116304512835</v>
      </c>
      <c r="R290" s="30">
        <f t="shared" si="169"/>
        <v>0.49054116304512835</v>
      </c>
      <c r="S290" s="50"/>
    </row>
    <row r="291" spans="1:19" ht="28.5" hidden="1" customHeight="1" outlineLevel="5" x14ac:dyDescent="0.2">
      <c r="A291" s="26" t="s">
        <v>273</v>
      </c>
      <c r="B291" s="27" t="s">
        <v>113</v>
      </c>
      <c r="C291" s="27" t="s">
        <v>115</v>
      </c>
      <c r="D291" s="27" t="s">
        <v>85</v>
      </c>
      <c r="E291" s="28">
        <v>1169356</v>
      </c>
      <c r="F291" s="28">
        <v>1169356</v>
      </c>
      <c r="G291" s="28">
        <v>558215.72</v>
      </c>
      <c r="H291" s="28">
        <v>0</v>
      </c>
      <c r="I291" s="28">
        <v>0</v>
      </c>
      <c r="J291" s="28">
        <v>558215.72</v>
      </c>
      <c r="K291" s="28">
        <v>-558215.72</v>
      </c>
      <c r="L291" s="28">
        <v>0</v>
      </c>
      <c r="M291" s="33">
        <v>0.47737021061165291</v>
      </c>
      <c r="N291" s="28">
        <v>0</v>
      </c>
      <c r="O291" s="33">
        <v>0</v>
      </c>
      <c r="P291" s="29">
        <v>0</v>
      </c>
      <c r="Q291" s="30">
        <f t="shared" si="170"/>
        <v>0.47737021061165291</v>
      </c>
      <c r="R291" s="30">
        <f t="shared" si="169"/>
        <v>0.47737021061165291</v>
      </c>
      <c r="S291" s="50"/>
    </row>
    <row r="292" spans="1:19" ht="94.5" hidden="1" outlineLevel="3" x14ac:dyDescent="0.2">
      <c r="A292" s="26" t="s">
        <v>212</v>
      </c>
      <c r="B292" s="27" t="s">
        <v>113</v>
      </c>
      <c r="C292" s="27" t="s">
        <v>116</v>
      </c>
      <c r="D292" s="27" t="s">
        <v>3</v>
      </c>
      <c r="E292" s="28">
        <f>E293</f>
        <v>4054248</v>
      </c>
      <c r="F292" s="28">
        <f t="shared" ref="F292:G293" si="183">F293</f>
        <v>3722400</v>
      </c>
      <c r="G292" s="28">
        <f t="shared" si="183"/>
        <v>3722400</v>
      </c>
      <c r="H292" s="28">
        <v>0</v>
      </c>
      <c r="I292" s="28">
        <v>0</v>
      </c>
      <c r="J292" s="28">
        <v>3722400</v>
      </c>
      <c r="K292" s="28">
        <v>-3722400</v>
      </c>
      <c r="L292" s="28">
        <v>0</v>
      </c>
      <c r="M292" s="33">
        <v>1</v>
      </c>
      <c r="N292" s="28">
        <v>0</v>
      </c>
      <c r="O292" s="33">
        <v>0</v>
      </c>
      <c r="P292" s="29">
        <v>0</v>
      </c>
      <c r="Q292" s="30">
        <f t="shared" si="170"/>
        <v>1</v>
      </c>
      <c r="R292" s="30">
        <f t="shared" si="169"/>
        <v>0.91814807579605395</v>
      </c>
      <c r="S292" s="50"/>
    </row>
    <row r="293" spans="1:19" ht="47.25" hidden="1" outlineLevel="4" x14ac:dyDescent="0.2">
      <c r="A293" s="26" t="s">
        <v>149</v>
      </c>
      <c r="B293" s="27" t="s">
        <v>113</v>
      </c>
      <c r="C293" s="27" t="s">
        <v>116</v>
      </c>
      <c r="D293" s="27" t="s">
        <v>55</v>
      </c>
      <c r="E293" s="28">
        <f>E294</f>
        <v>4054248</v>
      </c>
      <c r="F293" s="28">
        <f t="shared" si="183"/>
        <v>3722400</v>
      </c>
      <c r="G293" s="28">
        <f t="shared" si="183"/>
        <v>3722400</v>
      </c>
      <c r="H293" s="28">
        <v>0</v>
      </c>
      <c r="I293" s="28">
        <v>0</v>
      </c>
      <c r="J293" s="28">
        <v>3722400</v>
      </c>
      <c r="K293" s="28">
        <v>-3722400</v>
      </c>
      <c r="L293" s="28">
        <v>0</v>
      </c>
      <c r="M293" s="33">
        <v>1</v>
      </c>
      <c r="N293" s="28">
        <v>0</v>
      </c>
      <c r="O293" s="33">
        <v>0</v>
      </c>
      <c r="P293" s="29">
        <v>0</v>
      </c>
      <c r="Q293" s="30">
        <f t="shared" si="170"/>
        <v>1</v>
      </c>
      <c r="R293" s="30">
        <f t="shared" si="169"/>
        <v>0.91814807579605395</v>
      </c>
      <c r="S293" s="50"/>
    </row>
    <row r="294" spans="1:19" ht="15.75" hidden="1" outlineLevel="5" x14ac:dyDescent="0.2">
      <c r="A294" s="26" t="s">
        <v>271</v>
      </c>
      <c r="B294" s="27" t="s">
        <v>113</v>
      </c>
      <c r="C294" s="27" t="s">
        <v>116</v>
      </c>
      <c r="D294" s="27" t="s">
        <v>56</v>
      </c>
      <c r="E294" s="28">
        <v>4054248</v>
      </c>
      <c r="F294" s="28">
        <v>3722400</v>
      </c>
      <c r="G294" s="28">
        <v>3722400</v>
      </c>
      <c r="H294" s="28">
        <v>0</v>
      </c>
      <c r="I294" s="28">
        <v>0</v>
      </c>
      <c r="J294" s="28">
        <v>3722400</v>
      </c>
      <c r="K294" s="28">
        <v>-3722400</v>
      </c>
      <c r="L294" s="28">
        <v>0</v>
      </c>
      <c r="M294" s="33">
        <v>1</v>
      </c>
      <c r="N294" s="28">
        <v>0</v>
      </c>
      <c r="O294" s="33">
        <v>0</v>
      </c>
      <c r="P294" s="29">
        <v>0</v>
      </c>
      <c r="Q294" s="30">
        <f t="shared" si="170"/>
        <v>1</v>
      </c>
      <c r="R294" s="30">
        <f t="shared" si="169"/>
        <v>0.91814807579605395</v>
      </c>
      <c r="S294" s="50"/>
    </row>
    <row r="295" spans="1:19" ht="63" hidden="1" outlineLevel="3" x14ac:dyDescent="0.2">
      <c r="A295" s="26" t="s">
        <v>213</v>
      </c>
      <c r="B295" s="27" t="s">
        <v>113</v>
      </c>
      <c r="C295" s="27" t="s">
        <v>117</v>
      </c>
      <c r="D295" s="27" t="s">
        <v>3</v>
      </c>
      <c r="E295" s="28">
        <f>E296</f>
        <v>219658.88</v>
      </c>
      <c r="F295" s="28">
        <f t="shared" ref="F295:G296" si="184">F296</f>
        <v>74663.08</v>
      </c>
      <c r="G295" s="28">
        <f t="shared" si="184"/>
        <v>74663.08</v>
      </c>
      <c r="H295" s="28">
        <v>0</v>
      </c>
      <c r="I295" s="28">
        <v>0</v>
      </c>
      <c r="J295" s="28">
        <v>74663.08</v>
      </c>
      <c r="K295" s="28">
        <v>-74663.08</v>
      </c>
      <c r="L295" s="28">
        <v>0</v>
      </c>
      <c r="M295" s="33">
        <v>1</v>
      </c>
      <c r="N295" s="28">
        <v>0</v>
      </c>
      <c r="O295" s="33">
        <v>0</v>
      </c>
      <c r="P295" s="29">
        <v>0</v>
      </c>
      <c r="Q295" s="30">
        <f t="shared" si="170"/>
        <v>1</v>
      </c>
      <c r="R295" s="30">
        <f t="shared" si="169"/>
        <v>0.33990467401090274</v>
      </c>
      <c r="S295" s="50"/>
    </row>
    <row r="296" spans="1:19" ht="31.5" hidden="1" outlineLevel="4" x14ac:dyDescent="0.2">
      <c r="A296" s="26" t="s">
        <v>150</v>
      </c>
      <c r="B296" s="27" t="s">
        <v>113</v>
      </c>
      <c r="C296" s="27" t="s">
        <v>117</v>
      </c>
      <c r="D296" s="27" t="s">
        <v>84</v>
      </c>
      <c r="E296" s="28">
        <f>E297</f>
        <v>219658.88</v>
      </c>
      <c r="F296" s="28">
        <f t="shared" si="184"/>
        <v>74663.08</v>
      </c>
      <c r="G296" s="28">
        <f t="shared" si="184"/>
        <v>74663.08</v>
      </c>
      <c r="H296" s="28">
        <v>0</v>
      </c>
      <c r="I296" s="28">
        <v>0</v>
      </c>
      <c r="J296" s="28">
        <v>74663.08</v>
      </c>
      <c r="K296" s="28">
        <v>-74663.08</v>
      </c>
      <c r="L296" s="28">
        <v>0</v>
      </c>
      <c r="M296" s="33">
        <v>1</v>
      </c>
      <c r="N296" s="28">
        <v>0</v>
      </c>
      <c r="O296" s="33">
        <v>0</v>
      </c>
      <c r="P296" s="29">
        <v>0</v>
      </c>
      <c r="Q296" s="30">
        <f t="shared" si="170"/>
        <v>1</v>
      </c>
      <c r="R296" s="30">
        <f t="shared" si="169"/>
        <v>0.33990467401090274</v>
      </c>
      <c r="S296" s="50"/>
    </row>
    <row r="297" spans="1:19" ht="31.5" hidden="1" outlineLevel="5" x14ac:dyDescent="0.2">
      <c r="A297" s="26" t="s">
        <v>276</v>
      </c>
      <c r="B297" s="27" t="s">
        <v>113</v>
      </c>
      <c r="C297" s="27" t="s">
        <v>117</v>
      </c>
      <c r="D297" s="27" t="s">
        <v>110</v>
      </c>
      <c r="E297" s="28">
        <v>219658.88</v>
      </c>
      <c r="F297" s="28">
        <v>74663.08</v>
      </c>
      <c r="G297" s="28">
        <v>74663.08</v>
      </c>
      <c r="H297" s="28">
        <v>0</v>
      </c>
      <c r="I297" s="28">
        <v>0</v>
      </c>
      <c r="J297" s="28">
        <v>74663.08</v>
      </c>
      <c r="K297" s="28">
        <v>-74663.08</v>
      </c>
      <c r="L297" s="28">
        <v>0</v>
      </c>
      <c r="M297" s="33">
        <v>1</v>
      </c>
      <c r="N297" s="28">
        <v>0</v>
      </c>
      <c r="O297" s="33">
        <v>0</v>
      </c>
      <c r="P297" s="29">
        <v>0</v>
      </c>
      <c r="Q297" s="30">
        <f t="shared" si="170"/>
        <v>1</v>
      </c>
      <c r="R297" s="30">
        <f t="shared" si="169"/>
        <v>0.33990467401090274</v>
      </c>
      <c r="S297" s="50"/>
    </row>
    <row r="298" spans="1:19" ht="31.5" hidden="1" outlineLevel="3" x14ac:dyDescent="0.2">
      <c r="A298" s="26" t="s">
        <v>214</v>
      </c>
      <c r="B298" s="27" t="s">
        <v>113</v>
      </c>
      <c r="C298" s="27" t="s">
        <v>118</v>
      </c>
      <c r="D298" s="27" t="s">
        <v>3</v>
      </c>
      <c r="E298" s="28">
        <f>E299</f>
        <v>679770</v>
      </c>
      <c r="F298" s="28">
        <f t="shared" ref="F298:G299" si="185">F299</f>
        <v>421018.16</v>
      </c>
      <c r="G298" s="28">
        <f t="shared" si="185"/>
        <v>421018.16</v>
      </c>
      <c r="H298" s="28">
        <v>0</v>
      </c>
      <c r="I298" s="28">
        <v>0</v>
      </c>
      <c r="J298" s="28">
        <v>421018.16</v>
      </c>
      <c r="K298" s="28">
        <v>-421018.16</v>
      </c>
      <c r="L298" s="28">
        <v>0</v>
      </c>
      <c r="M298" s="33">
        <v>1</v>
      </c>
      <c r="N298" s="28">
        <v>0</v>
      </c>
      <c r="O298" s="33">
        <v>0</v>
      </c>
      <c r="P298" s="29">
        <v>0</v>
      </c>
      <c r="Q298" s="30">
        <f t="shared" si="170"/>
        <v>1</v>
      </c>
      <c r="R298" s="30">
        <f t="shared" si="169"/>
        <v>0.61935384026950291</v>
      </c>
      <c r="S298" s="50"/>
    </row>
    <row r="299" spans="1:19" ht="31.5" hidden="1" outlineLevel="4" x14ac:dyDescent="0.2">
      <c r="A299" s="26" t="s">
        <v>150</v>
      </c>
      <c r="B299" s="27" t="s">
        <v>113</v>
      </c>
      <c r="C299" s="27" t="s">
        <v>118</v>
      </c>
      <c r="D299" s="27" t="s">
        <v>84</v>
      </c>
      <c r="E299" s="28">
        <f>E300</f>
        <v>679770</v>
      </c>
      <c r="F299" s="28">
        <f t="shared" si="185"/>
        <v>421018.16</v>
      </c>
      <c r="G299" s="28">
        <f t="shared" si="185"/>
        <v>421018.16</v>
      </c>
      <c r="H299" s="28">
        <v>0</v>
      </c>
      <c r="I299" s="28">
        <v>0</v>
      </c>
      <c r="J299" s="28">
        <v>421018.16</v>
      </c>
      <c r="K299" s="28">
        <v>-421018.16</v>
      </c>
      <c r="L299" s="28">
        <v>0</v>
      </c>
      <c r="M299" s="33">
        <v>1</v>
      </c>
      <c r="N299" s="28">
        <v>0</v>
      </c>
      <c r="O299" s="33">
        <v>0</v>
      </c>
      <c r="P299" s="29">
        <v>0</v>
      </c>
      <c r="Q299" s="30">
        <f t="shared" si="170"/>
        <v>1</v>
      </c>
      <c r="R299" s="30">
        <f t="shared" si="169"/>
        <v>0.61935384026950291</v>
      </c>
      <c r="S299" s="50"/>
    </row>
    <row r="300" spans="1:19" ht="29.25" hidden="1" customHeight="1" outlineLevel="5" x14ac:dyDescent="0.2">
      <c r="A300" s="26" t="s">
        <v>273</v>
      </c>
      <c r="B300" s="27" t="s">
        <v>113</v>
      </c>
      <c r="C300" s="27" t="s">
        <v>118</v>
      </c>
      <c r="D300" s="27" t="s">
        <v>85</v>
      </c>
      <c r="E300" s="28">
        <v>679770</v>
      </c>
      <c r="F300" s="28">
        <v>421018.16</v>
      </c>
      <c r="G300" s="28">
        <v>421018.16</v>
      </c>
      <c r="H300" s="28">
        <v>0</v>
      </c>
      <c r="I300" s="28">
        <v>0</v>
      </c>
      <c r="J300" s="28">
        <v>421018.16</v>
      </c>
      <c r="K300" s="28">
        <v>-421018.16</v>
      </c>
      <c r="L300" s="28">
        <v>0</v>
      </c>
      <c r="M300" s="33">
        <v>1</v>
      </c>
      <c r="N300" s="28">
        <v>0</v>
      </c>
      <c r="O300" s="33">
        <v>0</v>
      </c>
      <c r="P300" s="29">
        <v>0</v>
      </c>
      <c r="Q300" s="30">
        <f t="shared" si="170"/>
        <v>1</v>
      </c>
      <c r="R300" s="30">
        <f t="shared" si="169"/>
        <v>0.61935384026950291</v>
      </c>
      <c r="S300" s="50"/>
    </row>
    <row r="301" spans="1:19" s="6" customFormat="1" ht="14.25" customHeight="1" outlineLevel="2" collapsed="1" x14ac:dyDescent="0.2">
      <c r="A301" s="26" t="s">
        <v>246</v>
      </c>
      <c r="B301" s="27" t="s">
        <v>119</v>
      </c>
      <c r="C301" s="27" t="s">
        <v>2</v>
      </c>
      <c r="D301" s="27" t="s">
        <v>3</v>
      </c>
      <c r="E301" s="28">
        <f>E302+E307+E310+E313+E318</f>
        <v>1236420</v>
      </c>
      <c r="F301" s="28">
        <f>F302+F307+F310+F313+F318+F321</f>
        <v>1253920</v>
      </c>
      <c r="G301" s="28">
        <f>G302+G307+G310+G313+G318+G321</f>
        <v>1238920</v>
      </c>
      <c r="H301" s="28">
        <v>0</v>
      </c>
      <c r="I301" s="28">
        <v>0</v>
      </c>
      <c r="J301" s="28">
        <v>1238920</v>
      </c>
      <c r="K301" s="28">
        <v>-1238920</v>
      </c>
      <c r="L301" s="28">
        <v>0</v>
      </c>
      <c r="M301" s="33">
        <v>0.98803751435498277</v>
      </c>
      <c r="N301" s="28">
        <v>0</v>
      </c>
      <c r="O301" s="33">
        <v>0</v>
      </c>
      <c r="P301" s="29">
        <v>0</v>
      </c>
      <c r="Q301" s="30">
        <f t="shared" si="170"/>
        <v>0.98803751435498277</v>
      </c>
      <c r="R301" s="30">
        <f t="shared" si="169"/>
        <v>1.0020219666456383</v>
      </c>
      <c r="S301" s="51"/>
    </row>
    <row r="302" spans="1:19" ht="141.75" hidden="1" outlineLevel="3" x14ac:dyDescent="0.2">
      <c r="A302" s="26" t="s">
        <v>157</v>
      </c>
      <c r="B302" s="27" t="s">
        <v>119</v>
      </c>
      <c r="C302" s="27" t="s">
        <v>22</v>
      </c>
      <c r="D302" s="27" t="s">
        <v>3</v>
      </c>
      <c r="E302" s="28">
        <f>E303+E305</f>
        <v>477768</v>
      </c>
      <c r="F302" s="28">
        <f t="shared" ref="F302:G302" si="186">F303+F305</f>
        <v>477768</v>
      </c>
      <c r="G302" s="28">
        <f t="shared" si="186"/>
        <v>477768</v>
      </c>
      <c r="H302" s="28">
        <v>0</v>
      </c>
      <c r="I302" s="28">
        <v>0</v>
      </c>
      <c r="J302" s="28">
        <v>477768</v>
      </c>
      <c r="K302" s="28">
        <v>-477768</v>
      </c>
      <c r="L302" s="28">
        <v>0</v>
      </c>
      <c r="M302" s="33">
        <v>1</v>
      </c>
      <c r="N302" s="28">
        <v>0</v>
      </c>
      <c r="O302" s="33">
        <v>0</v>
      </c>
      <c r="P302" s="29">
        <v>0</v>
      </c>
      <c r="Q302" s="30">
        <f t="shared" si="170"/>
        <v>1</v>
      </c>
      <c r="R302" s="30">
        <f t="shared" si="169"/>
        <v>1</v>
      </c>
      <c r="S302" s="50"/>
    </row>
    <row r="303" spans="1:19" ht="110.25" hidden="1" outlineLevel="4" x14ac:dyDescent="0.2">
      <c r="A303" s="26" t="s">
        <v>145</v>
      </c>
      <c r="B303" s="27" t="s">
        <v>119</v>
      </c>
      <c r="C303" s="27" t="s">
        <v>22</v>
      </c>
      <c r="D303" s="27" t="s">
        <v>7</v>
      </c>
      <c r="E303" s="28">
        <f>E304</f>
        <v>299693</v>
      </c>
      <c r="F303" s="28">
        <f t="shared" ref="F303:G303" si="187">F304</f>
        <v>297697.26</v>
      </c>
      <c r="G303" s="28">
        <f t="shared" si="187"/>
        <v>297697.26</v>
      </c>
      <c r="H303" s="28">
        <v>0</v>
      </c>
      <c r="I303" s="28">
        <v>0</v>
      </c>
      <c r="J303" s="28">
        <v>297697.26</v>
      </c>
      <c r="K303" s="28">
        <v>-297697.26</v>
      </c>
      <c r="L303" s="28">
        <v>0</v>
      </c>
      <c r="M303" s="33">
        <v>1</v>
      </c>
      <c r="N303" s="28">
        <v>0</v>
      </c>
      <c r="O303" s="33">
        <v>0</v>
      </c>
      <c r="P303" s="29">
        <v>0</v>
      </c>
      <c r="Q303" s="30">
        <f t="shared" si="170"/>
        <v>1</v>
      </c>
      <c r="R303" s="30">
        <f t="shared" si="169"/>
        <v>0.99334071866877105</v>
      </c>
      <c r="S303" s="50"/>
    </row>
    <row r="304" spans="1:19" ht="47.25" hidden="1" outlineLevel="5" x14ac:dyDescent="0.2">
      <c r="A304" s="26" t="s">
        <v>264</v>
      </c>
      <c r="B304" s="27" t="s">
        <v>119</v>
      </c>
      <c r="C304" s="27" t="s">
        <v>22</v>
      </c>
      <c r="D304" s="27" t="s">
        <v>8</v>
      </c>
      <c r="E304" s="28">
        <v>299693</v>
      </c>
      <c r="F304" s="28">
        <v>297697.26</v>
      </c>
      <c r="G304" s="28">
        <v>297697.26</v>
      </c>
      <c r="H304" s="28">
        <v>0</v>
      </c>
      <c r="I304" s="28">
        <v>0</v>
      </c>
      <c r="J304" s="28">
        <v>297697.26</v>
      </c>
      <c r="K304" s="28">
        <v>-297697.26</v>
      </c>
      <c r="L304" s="28">
        <v>0</v>
      </c>
      <c r="M304" s="33">
        <v>1</v>
      </c>
      <c r="N304" s="28">
        <v>0</v>
      </c>
      <c r="O304" s="33">
        <v>0</v>
      </c>
      <c r="P304" s="29">
        <v>0</v>
      </c>
      <c r="Q304" s="30">
        <f t="shared" si="170"/>
        <v>1</v>
      </c>
      <c r="R304" s="30">
        <f t="shared" si="169"/>
        <v>0.99334071866877105</v>
      </c>
      <c r="S304" s="50"/>
    </row>
    <row r="305" spans="1:19" ht="26.25" hidden="1" customHeight="1" outlineLevel="4" x14ac:dyDescent="0.2">
      <c r="A305" s="26" t="s">
        <v>146</v>
      </c>
      <c r="B305" s="27" t="s">
        <v>119</v>
      </c>
      <c r="C305" s="27" t="s">
        <v>22</v>
      </c>
      <c r="D305" s="27" t="s">
        <v>9</v>
      </c>
      <c r="E305" s="28">
        <f>E306</f>
        <v>178075</v>
      </c>
      <c r="F305" s="28">
        <f t="shared" ref="F305:G305" si="188">F306</f>
        <v>180070.74</v>
      </c>
      <c r="G305" s="28">
        <f t="shared" si="188"/>
        <v>180070.74</v>
      </c>
      <c r="H305" s="28">
        <v>0</v>
      </c>
      <c r="I305" s="28">
        <v>0</v>
      </c>
      <c r="J305" s="28">
        <v>180070.74</v>
      </c>
      <c r="K305" s="28">
        <v>-180070.74</v>
      </c>
      <c r="L305" s="28">
        <v>0</v>
      </c>
      <c r="M305" s="33">
        <v>1</v>
      </c>
      <c r="N305" s="28">
        <v>0</v>
      </c>
      <c r="O305" s="33">
        <v>0</v>
      </c>
      <c r="P305" s="29">
        <v>0</v>
      </c>
      <c r="Q305" s="30">
        <f t="shared" si="170"/>
        <v>1</v>
      </c>
      <c r="R305" s="30">
        <f t="shared" si="169"/>
        <v>1.0112073002948196</v>
      </c>
      <c r="S305" s="50"/>
    </row>
    <row r="306" spans="1:19" ht="47.25" hidden="1" outlineLevel="5" x14ac:dyDescent="0.2">
      <c r="A306" s="26" t="s">
        <v>265</v>
      </c>
      <c r="B306" s="27" t="s">
        <v>119</v>
      </c>
      <c r="C306" s="27" t="s">
        <v>22</v>
      </c>
      <c r="D306" s="27" t="s">
        <v>10</v>
      </c>
      <c r="E306" s="28">
        <v>178075</v>
      </c>
      <c r="F306" s="28">
        <v>180070.74</v>
      </c>
      <c r="G306" s="28">
        <v>180070.74</v>
      </c>
      <c r="H306" s="28">
        <v>0</v>
      </c>
      <c r="I306" s="28">
        <v>0</v>
      </c>
      <c r="J306" s="28">
        <v>180070.74</v>
      </c>
      <c r="K306" s="28">
        <v>-180070.74</v>
      </c>
      <c r="L306" s="28">
        <v>0</v>
      </c>
      <c r="M306" s="33">
        <v>1</v>
      </c>
      <c r="N306" s="28">
        <v>0</v>
      </c>
      <c r="O306" s="33">
        <v>0</v>
      </c>
      <c r="P306" s="29">
        <v>0</v>
      </c>
      <c r="Q306" s="30">
        <f t="shared" si="170"/>
        <v>1</v>
      </c>
      <c r="R306" s="30">
        <f t="shared" si="169"/>
        <v>1.0112073002948196</v>
      </c>
      <c r="S306" s="50"/>
    </row>
    <row r="307" spans="1:19" ht="47.25" hidden="1" outlineLevel="3" x14ac:dyDescent="0.2">
      <c r="A307" s="26" t="s">
        <v>160</v>
      </c>
      <c r="B307" s="27" t="s">
        <v>119</v>
      </c>
      <c r="C307" s="27" t="s">
        <v>27</v>
      </c>
      <c r="D307" s="27" t="s">
        <v>3</v>
      </c>
      <c r="E307" s="28">
        <f>E308</f>
        <v>10000</v>
      </c>
      <c r="F307" s="28">
        <f t="shared" ref="F307:G308" si="189">F308</f>
        <v>0</v>
      </c>
      <c r="G307" s="28">
        <f t="shared" si="189"/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33">
        <v>0</v>
      </c>
      <c r="N307" s="28">
        <v>0</v>
      </c>
      <c r="O307" s="33">
        <v>0</v>
      </c>
      <c r="P307" s="29">
        <v>0</v>
      </c>
      <c r="Q307" s="30" t="str">
        <f t="shared" si="170"/>
        <v>-</v>
      </c>
      <c r="R307" s="30">
        <f t="shared" si="169"/>
        <v>0</v>
      </c>
      <c r="S307" s="50"/>
    </row>
    <row r="308" spans="1:19" ht="27" hidden="1" customHeight="1" outlineLevel="4" x14ac:dyDescent="0.2">
      <c r="A308" s="26" t="s">
        <v>146</v>
      </c>
      <c r="B308" s="27" t="s">
        <v>119</v>
      </c>
      <c r="C308" s="27" t="s">
        <v>27</v>
      </c>
      <c r="D308" s="27" t="s">
        <v>9</v>
      </c>
      <c r="E308" s="28">
        <f>E309</f>
        <v>10000</v>
      </c>
      <c r="F308" s="28">
        <f t="shared" si="189"/>
        <v>0</v>
      </c>
      <c r="G308" s="28">
        <f t="shared" si="189"/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33">
        <v>0</v>
      </c>
      <c r="N308" s="28">
        <v>0</v>
      </c>
      <c r="O308" s="33">
        <v>0</v>
      </c>
      <c r="P308" s="29">
        <v>0</v>
      </c>
      <c r="Q308" s="30" t="str">
        <f t="shared" si="170"/>
        <v>-</v>
      </c>
      <c r="R308" s="30">
        <f t="shared" si="169"/>
        <v>0</v>
      </c>
      <c r="S308" s="50"/>
    </row>
    <row r="309" spans="1:19" ht="47.25" hidden="1" outlineLevel="5" x14ac:dyDescent="0.2">
      <c r="A309" s="26" t="s">
        <v>265</v>
      </c>
      <c r="B309" s="27" t="s">
        <v>119</v>
      </c>
      <c r="C309" s="27" t="s">
        <v>27</v>
      </c>
      <c r="D309" s="27" t="s">
        <v>10</v>
      </c>
      <c r="E309" s="28">
        <v>10000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33">
        <v>0</v>
      </c>
      <c r="N309" s="28">
        <v>0</v>
      </c>
      <c r="O309" s="33">
        <v>0</v>
      </c>
      <c r="P309" s="29">
        <v>0</v>
      </c>
      <c r="Q309" s="30" t="str">
        <f t="shared" si="170"/>
        <v>-</v>
      </c>
      <c r="R309" s="30">
        <f t="shared" si="169"/>
        <v>0</v>
      </c>
      <c r="S309" s="50"/>
    </row>
    <row r="310" spans="1:19" ht="47.25" hidden="1" outlineLevel="3" x14ac:dyDescent="0.2">
      <c r="A310" s="26" t="s">
        <v>201</v>
      </c>
      <c r="B310" s="27" t="s">
        <v>119</v>
      </c>
      <c r="C310" s="27" t="s">
        <v>94</v>
      </c>
      <c r="D310" s="27" t="s">
        <v>3</v>
      </c>
      <c r="E310" s="28">
        <f>E311</f>
        <v>10000</v>
      </c>
      <c r="F310" s="28">
        <f t="shared" ref="F310:G311" si="190">F311</f>
        <v>0</v>
      </c>
      <c r="G310" s="28">
        <f t="shared" si="190"/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33">
        <v>0</v>
      </c>
      <c r="N310" s="28">
        <v>0</v>
      </c>
      <c r="O310" s="33">
        <v>0</v>
      </c>
      <c r="P310" s="29">
        <v>0</v>
      </c>
      <c r="Q310" s="30" t="str">
        <f t="shared" si="170"/>
        <v>-</v>
      </c>
      <c r="R310" s="30">
        <f t="shared" si="169"/>
        <v>0</v>
      </c>
      <c r="S310" s="50"/>
    </row>
    <row r="311" spans="1:19" ht="27.75" hidden="1" customHeight="1" outlineLevel="4" x14ac:dyDescent="0.2">
      <c r="A311" s="26" t="s">
        <v>146</v>
      </c>
      <c r="B311" s="27" t="s">
        <v>119</v>
      </c>
      <c r="C311" s="27" t="s">
        <v>94</v>
      </c>
      <c r="D311" s="27" t="s">
        <v>9</v>
      </c>
      <c r="E311" s="28">
        <f>E312</f>
        <v>10000</v>
      </c>
      <c r="F311" s="28">
        <f t="shared" si="190"/>
        <v>0</v>
      </c>
      <c r="G311" s="28">
        <f t="shared" si="190"/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33">
        <v>0</v>
      </c>
      <c r="N311" s="28">
        <v>0</v>
      </c>
      <c r="O311" s="33">
        <v>0</v>
      </c>
      <c r="P311" s="29">
        <v>0</v>
      </c>
      <c r="Q311" s="30" t="str">
        <f t="shared" si="170"/>
        <v>-</v>
      </c>
      <c r="R311" s="30">
        <f t="shared" si="169"/>
        <v>0</v>
      </c>
      <c r="S311" s="50"/>
    </row>
    <row r="312" spans="1:19" ht="47.25" hidden="1" outlineLevel="5" x14ac:dyDescent="0.2">
      <c r="A312" s="26" t="s">
        <v>265</v>
      </c>
      <c r="B312" s="27" t="s">
        <v>119</v>
      </c>
      <c r="C312" s="27" t="s">
        <v>94</v>
      </c>
      <c r="D312" s="27" t="s">
        <v>10</v>
      </c>
      <c r="E312" s="28">
        <v>10000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33">
        <v>0</v>
      </c>
      <c r="N312" s="28">
        <v>0</v>
      </c>
      <c r="O312" s="33">
        <v>0</v>
      </c>
      <c r="P312" s="29">
        <v>0</v>
      </c>
      <c r="Q312" s="30" t="str">
        <f t="shared" si="170"/>
        <v>-</v>
      </c>
      <c r="R312" s="30">
        <f t="shared" si="169"/>
        <v>0</v>
      </c>
      <c r="S312" s="50"/>
    </row>
    <row r="313" spans="1:19" ht="220.5" hidden="1" outlineLevel="3" x14ac:dyDescent="0.2">
      <c r="A313" s="26" t="s">
        <v>215</v>
      </c>
      <c r="B313" s="27" t="s">
        <v>119</v>
      </c>
      <c r="C313" s="27" t="s">
        <v>120</v>
      </c>
      <c r="D313" s="27" t="s">
        <v>3</v>
      </c>
      <c r="E313" s="28">
        <f>E314+E316</f>
        <v>716652</v>
      </c>
      <c r="F313" s="28">
        <f t="shared" ref="F313:G313" si="191">F314+F316</f>
        <v>716652</v>
      </c>
      <c r="G313" s="28">
        <f t="shared" si="191"/>
        <v>716652</v>
      </c>
      <c r="H313" s="28">
        <v>0</v>
      </c>
      <c r="I313" s="28">
        <v>0</v>
      </c>
      <c r="J313" s="28">
        <v>716652</v>
      </c>
      <c r="K313" s="28">
        <v>-716652</v>
      </c>
      <c r="L313" s="28">
        <v>0</v>
      </c>
      <c r="M313" s="33">
        <v>1</v>
      </c>
      <c r="N313" s="28">
        <v>0</v>
      </c>
      <c r="O313" s="33">
        <v>0</v>
      </c>
      <c r="P313" s="29">
        <v>0</v>
      </c>
      <c r="Q313" s="30">
        <f>IFERROR(G313/F313,"-")</f>
        <v>1</v>
      </c>
      <c r="R313" s="30">
        <f t="shared" si="169"/>
        <v>1</v>
      </c>
      <c r="S313" s="50"/>
    </row>
    <row r="314" spans="1:19" ht="110.25" hidden="1" outlineLevel="4" x14ac:dyDescent="0.2">
      <c r="A314" s="26" t="s">
        <v>145</v>
      </c>
      <c r="B314" s="27" t="s">
        <v>119</v>
      </c>
      <c r="C314" s="27" t="s">
        <v>120</v>
      </c>
      <c r="D314" s="27" t="s">
        <v>7</v>
      </c>
      <c r="E314" s="28">
        <f>E315</f>
        <v>449568</v>
      </c>
      <c r="F314" s="28">
        <f t="shared" ref="F314:G314" si="192">F315</f>
        <v>447891.55</v>
      </c>
      <c r="G314" s="28">
        <f t="shared" si="192"/>
        <v>447891.55</v>
      </c>
      <c r="H314" s="28">
        <v>0</v>
      </c>
      <c r="I314" s="28">
        <v>0</v>
      </c>
      <c r="J314" s="28">
        <v>447891.55</v>
      </c>
      <c r="K314" s="28">
        <v>-447891.55</v>
      </c>
      <c r="L314" s="28">
        <v>0</v>
      </c>
      <c r="M314" s="33">
        <v>1</v>
      </c>
      <c r="N314" s="28">
        <v>0</v>
      </c>
      <c r="O314" s="33">
        <v>0</v>
      </c>
      <c r="P314" s="29">
        <v>0</v>
      </c>
      <c r="Q314" s="30">
        <f t="shared" ref="Q314:Q352" si="193">IFERROR(G314/F314,"-")</f>
        <v>1</v>
      </c>
      <c r="R314" s="30">
        <f t="shared" si="169"/>
        <v>0.99627097569222001</v>
      </c>
      <c r="S314" s="50"/>
    </row>
    <row r="315" spans="1:19" ht="47.25" hidden="1" outlineLevel="5" x14ac:dyDescent="0.2">
      <c r="A315" s="26" t="s">
        <v>264</v>
      </c>
      <c r="B315" s="27" t="s">
        <v>119</v>
      </c>
      <c r="C315" s="27" t="s">
        <v>120</v>
      </c>
      <c r="D315" s="27" t="s">
        <v>8</v>
      </c>
      <c r="E315" s="28">
        <v>449568</v>
      </c>
      <c r="F315" s="28">
        <v>447891.55</v>
      </c>
      <c r="G315" s="28">
        <v>447891.55</v>
      </c>
      <c r="H315" s="28">
        <v>0</v>
      </c>
      <c r="I315" s="28">
        <v>0</v>
      </c>
      <c r="J315" s="28">
        <v>447891.55</v>
      </c>
      <c r="K315" s="28">
        <v>-447891.55</v>
      </c>
      <c r="L315" s="28">
        <v>0</v>
      </c>
      <c r="M315" s="33">
        <v>1</v>
      </c>
      <c r="N315" s="28">
        <v>0</v>
      </c>
      <c r="O315" s="33">
        <v>0</v>
      </c>
      <c r="P315" s="29">
        <v>0</v>
      </c>
      <c r="Q315" s="30">
        <f t="shared" si="193"/>
        <v>1</v>
      </c>
      <c r="R315" s="30">
        <f t="shared" si="169"/>
        <v>0.99627097569222001</v>
      </c>
      <c r="S315" s="50"/>
    </row>
    <row r="316" spans="1:19" ht="30.75" hidden="1" customHeight="1" outlineLevel="4" x14ac:dyDescent="0.2">
      <c r="A316" s="26" t="s">
        <v>146</v>
      </c>
      <c r="B316" s="27" t="s">
        <v>119</v>
      </c>
      <c r="C316" s="27" t="s">
        <v>120</v>
      </c>
      <c r="D316" s="27" t="s">
        <v>9</v>
      </c>
      <c r="E316" s="28">
        <f>E317</f>
        <v>267084</v>
      </c>
      <c r="F316" s="28">
        <f t="shared" ref="F316:G316" si="194">F317</f>
        <v>268760.45</v>
      </c>
      <c r="G316" s="28">
        <f t="shared" si="194"/>
        <v>268760.45</v>
      </c>
      <c r="H316" s="28">
        <v>0</v>
      </c>
      <c r="I316" s="28">
        <v>0</v>
      </c>
      <c r="J316" s="28">
        <v>268760.45</v>
      </c>
      <c r="K316" s="28">
        <v>-268760.45</v>
      </c>
      <c r="L316" s="28">
        <v>0</v>
      </c>
      <c r="M316" s="33">
        <v>1</v>
      </c>
      <c r="N316" s="28">
        <v>0</v>
      </c>
      <c r="O316" s="33">
        <v>0</v>
      </c>
      <c r="P316" s="29">
        <v>0</v>
      </c>
      <c r="Q316" s="30">
        <f t="shared" si="193"/>
        <v>1</v>
      </c>
      <c r="R316" s="30">
        <f t="shared" si="169"/>
        <v>1.0062768642075153</v>
      </c>
      <c r="S316" s="50"/>
    </row>
    <row r="317" spans="1:19" ht="47.25" hidden="1" outlineLevel="5" x14ac:dyDescent="0.2">
      <c r="A317" s="26" t="s">
        <v>265</v>
      </c>
      <c r="B317" s="27" t="s">
        <v>119</v>
      </c>
      <c r="C317" s="27" t="s">
        <v>120</v>
      </c>
      <c r="D317" s="27" t="s">
        <v>10</v>
      </c>
      <c r="E317" s="28">
        <v>267084</v>
      </c>
      <c r="F317" s="28">
        <v>268760.45</v>
      </c>
      <c r="G317" s="28">
        <v>268760.45</v>
      </c>
      <c r="H317" s="28">
        <v>0</v>
      </c>
      <c r="I317" s="28">
        <v>0</v>
      </c>
      <c r="J317" s="28">
        <v>268760.45</v>
      </c>
      <c r="K317" s="28">
        <v>-268760.45</v>
      </c>
      <c r="L317" s="28">
        <v>0</v>
      </c>
      <c r="M317" s="33">
        <v>1</v>
      </c>
      <c r="N317" s="28">
        <v>0</v>
      </c>
      <c r="O317" s="33">
        <v>0</v>
      </c>
      <c r="P317" s="29">
        <v>0</v>
      </c>
      <c r="Q317" s="30">
        <f t="shared" si="193"/>
        <v>1</v>
      </c>
      <c r="R317" s="30">
        <f t="shared" si="169"/>
        <v>1.0062768642075153</v>
      </c>
      <c r="S317" s="50"/>
    </row>
    <row r="318" spans="1:19" ht="145.5" hidden="1" customHeight="1" outlineLevel="3" x14ac:dyDescent="0.2">
      <c r="A318" s="26" t="s">
        <v>216</v>
      </c>
      <c r="B318" s="27" t="s">
        <v>119</v>
      </c>
      <c r="C318" s="27" t="s">
        <v>121</v>
      </c>
      <c r="D318" s="27" t="s">
        <v>3</v>
      </c>
      <c r="E318" s="28">
        <f>E319</f>
        <v>22000</v>
      </c>
      <c r="F318" s="28">
        <f t="shared" ref="F318:P319" si="195">F319</f>
        <v>22000</v>
      </c>
      <c r="G318" s="28">
        <f t="shared" si="195"/>
        <v>7000</v>
      </c>
      <c r="H318" s="28">
        <f t="shared" si="195"/>
        <v>0</v>
      </c>
      <c r="I318" s="28">
        <f t="shared" si="195"/>
        <v>0</v>
      </c>
      <c r="J318" s="28">
        <f t="shared" si="195"/>
        <v>7000</v>
      </c>
      <c r="K318" s="28">
        <f t="shared" si="195"/>
        <v>-7000</v>
      </c>
      <c r="L318" s="28">
        <f t="shared" si="195"/>
        <v>0</v>
      </c>
      <c r="M318" s="28">
        <f t="shared" si="195"/>
        <v>0.31818181818181818</v>
      </c>
      <c r="N318" s="28">
        <f t="shared" si="195"/>
        <v>0</v>
      </c>
      <c r="O318" s="28">
        <f t="shared" si="195"/>
        <v>0</v>
      </c>
      <c r="P318" s="29">
        <f t="shared" si="195"/>
        <v>0</v>
      </c>
      <c r="Q318" s="30">
        <f t="shared" si="193"/>
        <v>0.31818181818181818</v>
      </c>
      <c r="R318" s="30">
        <f t="shared" si="169"/>
        <v>0.31818181818181818</v>
      </c>
      <c r="S318" s="50"/>
    </row>
    <row r="319" spans="1:19" ht="27.75" hidden="1" customHeight="1" outlineLevel="4" x14ac:dyDescent="0.2">
      <c r="A319" s="26" t="s">
        <v>146</v>
      </c>
      <c r="B319" s="27" t="s">
        <v>119</v>
      </c>
      <c r="C319" s="27" t="s">
        <v>121</v>
      </c>
      <c r="D319" s="27" t="s">
        <v>9</v>
      </c>
      <c r="E319" s="28">
        <f>E320</f>
        <v>22000</v>
      </c>
      <c r="F319" s="28">
        <f t="shared" si="195"/>
        <v>22000</v>
      </c>
      <c r="G319" s="28">
        <f t="shared" si="195"/>
        <v>7000</v>
      </c>
      <c r="H319" s="28">
        <f t="shared" si="195"/>
        <v>0</v>
      </c>
      <c r="I319" s="28">
        <f t="shared" si="195"/>
        <v>0</v>
      </c>
      <c r="J319" s="28">
        <f t="shared" si="195"/>
        <v>7000</v>
      </c>
      <c r="K319" s="28">
        <f t="shared" si="195"/>
        <v>-7000</v>
      </c>
      <c r="L319" s="28">
        <f t="shared" si="195"/>
        <v>0</v>
      </c>
      <c r="M319" s="28">
        <f t="shared" si="195"/>
        <v>0.31818181818181818</v>
      </c>
      <c r="N319" s="28">
        <f t="shared" si="195"/>
        <v>0</v>
      </c>
      <c r="O319" s="28">
        <f t="shared" si="195"/>
        <v>0</v>
      </c>
      <c r="P319" s="29">
        <f t="shared" si="195"/>
        <v>0</v>
      </c>
      <c r="Q319" s="30">
        <f t="shared" si="193"/>
        <v>0.31818181818181818</v>
      </c>
      <c r="R319" s="30">
        <f t="shared" si="169"/>
        <v>0.31818181818181818</v>
      </c>
      <c r="S319" s="50"/>
    </row>
    <row r="320" spans="1:19" ht="47.25" hidden="1" outlineLevel="5" x14ac:dyDescent="0.2">
      <c r="A320" s="26" t="s">
        <v>265</v>
      </c>
      <c r="B320" s="27" t="s">
        <v>119</v>
      </c>
      <c r="C320" s="27" t="s">
        <v>121</v>
      </c>
      <c r="D320" s="27" t="s">
        <v>10</v>
      </c>
      <c r="E320" s="28">
        <v>22000</v>
      </c>
      <c r="F320" s="28">
        <v>22000</v>
      </c>
      <c r="G320" s="28">
        <v>7000</v>
      </c>
      <c r="H320" s="28">
        <v>0</v>
      </c>
      <c r="I320" s="28">
        <v>0</v>
      </c>
      <c r="J320" s="28">
        <v>7000</v>
      </c>
      <c r="K320" s="28">
        <v>-7000</v>
      </c>
      <c r="L320" s="28">
        <v>0</v>
      </c>
      <c r="M320" s="33">
        <v>0.31818181818181818</v>
      </c>
      <c r="N320" s="28">
        <v>0</v>
      </c>
      <c r="O320" s="33">
        <v>0</v>
      </c>
      <c r="P320" s="29">
        <v>0</v>
      </c>
      <c r="Q320" s="30">
        <f t="shared" si="193"/>
        <v>0.31818181818181818</v>
      </c>
      <c r="R320" s="30">
        <f t="shared" si="169"/>
        <v>0.31818181818181818</v>
      </c>
      <c r="S320" s="50"/>
    </row>
    <row r="321" spans="1:19" ht="31.5" hidden="1" outlineLevel="3" x14ac:dyDescent="0.2">
      <c r="A321" s="26" t="s">
        <v>168</v>
      </c>
      <c r="B321" s="27" t="s">
        <v>119</v>
      </c>
      <c r="C321" s="27" t="s">
        <v>45</v>
      </c>
      <c r="D321" s="27" t="s">
        <v>3</v>
      </c>
      <c r="E321" s="28">
        <f>E322</f>
        <v>0</v>
      </c>
      <c r="F321" s="28">
        <f t="shared" ref="F321:G322" si="196">F322</f>
        <v>37500</v>
      </c>
      <c r="G321" s="28">
        <f t="shared" si="196"/>
        <v>37500</v>
      </c>
      <c r="H321" s="28">
        <v>0</v>
      </c>
      <c r="I321" s="28">
        <v>0</v>
      </c>
      <c r="J321" s="28">
        <v>37500</v>
      </c>
      <c r="K321" s="28">
        <v>-37500</v>
      </c>
      <c r="L321" s="28">
        <v>0</v>
      </c>
      <c r="M321" s="33">
        <v>1</v>
      </c>
      <c r="N321" s="28">
        <v>0</v>
      </c>
      <c r="O321" s="33">
        <v>0</v>
      </c>
      <c r="P321" s="29">
        <v>0</v>
      </c>
      <c r="Q321" s="30">
        <f t="shared" si="193"/>
        <v>1</v>
      </c>
      <c r="R321" s="30" t="str">
        <f t="shared" si="169"/>
        <v>-</v>
      </c>
      <c r="S321" s="50"/>
    </row>
    <row r="322" spans="1:19" ht="15.75" hidden="1" outlineLevel="4" x14ac:dyDescent="0.2">
      <c r="A322" s="26" t="s">
        <v>147</v>
      </c>
      <c r="B322" s="27" t="s">
        <v>119</v>
      </c>
      <c r="C322" s="27" t="s">
        <v>45</v>
      </c>
      <c r="D322" s="27" t="s">
        <v>14</v>
      </c>
      <c r="E322" s="28">
        <f>E323</f>
        <v>0</v>
      </c>
      <c r="F322" s="28">
        <f t="shared" si="196"/>
        <v>37500</v>
      </c>
      <c r="G322" s="28">
        <f t="shared" si="196"/>
        <v>37500</v>
      </c>
      <c r="H322" s="28">
        <v>0</v>
      </c>
      <c r="I322" s="28">
        <v>0</v>
      </c>
      <c r="J322" s="28">
        <v>37500</v>
      </c>
      <c r="K322" s="28">
        <v>-37500</v>
      </c>
      <c r="L322" s="28">
        <v>0</v>
      </c>
      <c r="M322" s="33">
        <v>1</v>
      </c>
      <c r="N322" s="28">
        <v>0</v>
      </c>
      <c r="O322" s="33">
        <v>0</v>
      </c>
      <c r="P322" s="29">
        <v>0</v>
      </c>
      <c r="Q322" s="30">
        <f t="shared" si="193"/>
        <v>1</v>
      </c>
      <c r="R322" s="30" t="str">
        <f t="shared" si="169"/>
        <v>-</v>
      </c>
      <c r="S322" s="50"/>
    </row>
    <row r="323" spans="1:19" ht="31.5" hidden="1" outlineLevel="5" x14ac:dyDescent="0.2">
      <c r="A323" s="26" t="s">
        <v>266</v>
      </c>
      <c r="B323" s="27" t="s">
        <v>119</v>
      </c>
      <c r="C323" s="27" t="s">
        <v>45</v>
      </c>
      <c r="D323" s="27" t="s">
        <v>15</v>
      </c>
      <c r="E323" s="28">
        <v>0</v>
      </c>
      <c r="F323" s="28">
        <v>37500</v>
      </c>
      <c r="G323" s="28">
        <v>37500</v>
      </c>
      <c r="H323" s="28">
        <v>0</v>
      </c>
      <c r="I323" s="28">
        <v>0</v>
      </c>
      <c r="J323" s="28">
        <v>37500</v>
      </c>
      <c r="K323" s="28">
        <v>-37500</v>
      </c>
      <c r="L323" s="28">
        <v>0</v>
      </c>
      <c r="M323" s="33">
        <v>1</v>
      </c>
      <c r="N323" s="28">
        <v>0</v>
      </c>
      <c r="O323" s="33">
        <v>0</v>
      </c>
      <c r="P323" s="29">
        <v>0</v>
      </c>
      <c r="Q323" s="30">
        <f t="shared" si="193"/>
        <v>1</v>
      </c>
      <c r="R323" s="30" t="str">
        <f t="shared" si="169"/>
        <v>-</v>
      </c>
      <c r="S323" s="50"/>
    </row>
    <row r="324" spans="1:19" s="4" customFormat="1" ht="31.5" outlineLevel="1" collapsed="1" x14ac:dyDescent="0.2">
      <c r="A324" s="21" t="s">
        <v>261</v>
      </c>
      <c r="B324" s="22" t="s">
        <v>122</v>
      </c>
      <c r="C324" s="22" t="s">
        <v>2</v>
      </c>
      <c r="D324" s="22" t="s">
        <v>3</v>
      </c>
      <c r="E324" s="23">
        <f>E325+E329</f>
        <v>15796324</v>
      </c>
      <c r="F324" s="23">
        <f t="shared" ref="F324:G324" si="197">F325+F329</f>
        <v>15969074</v>
      </c>
      <c r="G324" s="23">
        <f t="shared" si="197"/>
        <v>15968644</v>
      </c>
      <c r="H324" s="23">
        <v>0</v>
      </c>
      <c r="I324" s="23">
        <v>0</v>
      </c>
      <c r="J324" s="23">
        <v>15848644</v>
      </c>
      <c r="K324" s="23">
        <v>-15848644</v>
      </c>
      <c r="L324" s="23">
        <v>0</v>
      </c>
      <c r="M324" s="35">
        <v>0.99997286907739846</v>
      </c>
      <c r="N324" s="23">
        <v>0</v>
      </c>
      <c r="O324" s="35">
        <v>0</v>
      </c>
      <c r="P324" s="36">
        <v>0</v>
      </c>
      <c r="Q324" s="24">
        <f t="shared" si="193"/>
        <v>0.99997307295338478</v>
      </c>
      <c r="R324" s="24">
        <f t="shared" si="169"/>
        <v>1.0109088671516233</v>
      </c>
      <c r="S324" s="52"/>
    </row>
    <row r="325" spans="1:19" s="6" customFormat="1" ht="15.75" outlineLevel="2" x14ac:dyDescent="0.2">
      <c r="A325" s="26" t="s">
        <v>247</v>
      </c>
      <c r="B325" s="27" t="s">
        <v>123</v>
      </c>
      <c r="C325" s="27" t="s">
        <v>2</v>
      </c>
      <c r="D325" s="27" t="s">
        <v>3</v>
      </c>
      <c r="E325" s="28">
        <f>E326</f>
        <v>15701324</v>
      </c>
      <c r="F325" s="28">
        <f t="shared" ref="F325:G327" si="198">F326</f>
        <v>15701324</v>
      </c>
      <c r="G325" s="28">
        <f t="shared" si="198"/>
        <v>15701324</v>
      </c>
      <c r="H325" s="28">
        <v>0</v>
      </c>
      <c r="I325" s="28">
        <v>0</v>
      </c>
      <c r="J325" s="28">
        <v>15701324</v>
      </c>
      <c r="K325" s="28">
        <v>-15701324</v>
      </c>
      <c r="L325" s="28">
        <v>0</v>
      </c>
      <c r="M325" s="33">
        <v>1</v>
      </c>
      <c r="N325" s="28">
        <v>0</v>
      </c>
      <c r="O325" s="33">
        <v>0</v>
      </c>
      <c r="P325" s="29">
        <v>0</v>
      </c>
      <c r="Q325" s="30">
        <f t="shared" si="193"/>
        <v>1</v>
      </c>
      <c r="R325" s="30">
        <f t="shared" si="169"/>
        <v>1</v>
      </c>
      <c r="S325" s="51"/>
    </row>
    <row r="326" spans="1:19" ht="31.5" hidden="1" outlineLevel="3" x14ac:dyDescent="0.2">
      <c r="A326" s="26" t="s">
        <v>217</v>
      </c>
      <c r="B326" s="27" t="s">
        <v>123</v>
      </c>
      <c r="C326" s="27" t="s">
        <v>124</v>
      </c>
      <c r="D326" s="27" t="s">
        <v>3</v>
      </c>
      <c r="E326" s="28">
        <f>E327</f>
        <v>15701324</v>
      </c>
      <c r="F326" s="28">
        <f t="shared" si="198"/>
        <v>15701324</v>
      </c>
      <c r="G326" s="28">
        <f t="shared" si="198"/>
        <v>15701324</v>
      </c>
      <c r="H326" s="28">
        <v>0</v>
      </c>
      <c r="I326" s="28">
        <v>0</v>
      </c>
      <c r="J326" s="28">
        <v>15701324</v>
      </c>
      <c r="K326" s="28">
        <v>-15701324</v>
      </c>
      <c r="L326" s="28">
        <v>0</v>
      </c>
      <c r="M326" s="33">
        <v>1</v>
      </c>
      <c r="N326" s="28">
        <v>0</v>
      </c>
      <c r="O326" s="33">
        <v>0</v>
      </c>
      <c r="P326" s="29">
        <v>0</v>
      </c>
      <c r="Q326" s="30">
        <f t="shared" si="193"/>
        <v>1</v>
      </c>
      <c r="R326" s="30">
        <f t="shared" ref="R326:R352" si="199">IFERROR(G326/E326,"-")</f>
        <v>1</v>
      </c>
      <c r="S326" s="50"/>
    </row>
    <row r="327" spans="1:19" ht="63" hidden="1" outlineLevel="4" x14ac:dyDescent="0.2">
      <c r="A327" s="26" t="s">
        <v>148</v>
      </c>
      <c r="B327" s="27" t="s">
        <v>123</v>
      </c>
      <c r="C327" s="27" t="s">
        <v>124</v>
      </c>
      <c r="D327" s="27" t="s">
        <v>24</v>
      </c>
      <c r="E327" s="28">
        <f>E328</f>
        <v>15701324</v>
      </c>
      <c r="F327" s="28">
        <f t="shared" si="198"/>
        <v>15701324</v>
      </c>
      <c r="G327" s="28">
        <f t="shared" si="198"/>
        <v>15701324</v>
      </c>
      <c r="H327" s="28">
        <v>0</v>
      </c>
      <c r="I327" s="28">
        <v>0</v>
      </c>
      <c r="J327" s="28">
        <v>15701324</v>
      </c>
      <c r="K327" s="28">
        <v>-15701324</v>
      </c>
      <c r="L327" s="28">
        <v>0</v>
      </c>
      <c r="M327" s="33">
        <v>1</v>
      </c>
      <c r="N327" s="28">
        <v>0</v>
      </c>
      <c r="O327" s="33">
        <v>0</v>
      </c>
      <c r="P327" s="29">
        <v>0</v>
      </c>
      <c r="Q327" s="30">
        <f t="shared" si="193"/>
        <v>1</v>
      </c>
      <c r="R327" s="30">
        <f t="shared" si="199"/>
        <v>1</v>
      </c>
      <c r="S327" s="50"/>
    </row>
    <row r="328" spans="1:19" ht="15.75" hidden="1" outlineLevel="5" x14ac:dyDescent="0.2">
      <c r="A328" s="26" t="s">
        <v>275</v>
      </c>
      <c r="B328" s="27" t="s">
        <v>123</v>
      </c>
      <c r="C328" s="27" t="s">
        <v>124</v>
      </c>
      <c r="D328" s="27" t="s">
        <v>104</v>
      </c>
      <c r="E328" s="28">
        <v>15701324</v>
      </c>
      <c r="F328" s="28">
        <v>15701324</v>
      </c>
      <c r="G328" s="28">
        <v>15701324</v>
      </c>
      <c r="H328" s="28">
        <v>0</v>
      </c>
      <c r="I328" s="28">
        <v>0</v>
      </c>
      <c r="J328" s="28">
        <v>15701324</v>
      </c>
      <c r="K328" s="28">
        <v>-15701324</v>
      </c>
      <c r="L328" s="28">
        <v>0</v>
      </c>
      <c r="M328" s="33">
        <v>1</v>
      </c>
      <c r="N328" s="28">
        <v>0</v>
      </c>
      <c r="O328" s="33">
        <v>0</v>
      </c>
      <c r="P328" s="29">
        <v>0</v>
      </c>
      <c r="Q328" s="30">
        <f t="shared" si="193"/>
        <v>1</v>
      </c>
      <c r="R328" s="30">
        <f t="shared" si="199"/>
        <v>1</v>
      </c>
      <c r="S328" s="50"/>
    </row>
    <row r="329" spans="1:19" s="6" customFormat="1" ht="81.75" customHeight="1" outlineLevel="2" collapsed="1" x14ac:dyDescent="0.2">
      <c r="A329" s="26" t="s">
        <v>248</v>
      </c>
      <c r="B329" s="27" t="s">
        <v>125</v>
      </c>
      <c r="C329" s="27" t="s">
        <v>2</v>
      </c>
      <c r="D329" s="27" t="s">
        <v>3</v>
      </c>
      <c r="E329" s="28">
        <f>E330+D339</f>
        <v>95000</v>
      </c>
      <c r="F329" s="28">
        <f>F330+F339</f>
        <v>267750</v>
      </c>
      <c r="G329" s="28">
        <f t="shared" ref="G329" si="200">G330+F339</f>
        <v>267320</v>
      </c>
      <c r="H329" s="28">
        <v>0</v>
      </c>
      <c r="I329" s="28">
        <v>0</v>
      </c>
      <c r="J329" s="28">
        <v>147320</v>
      </c>
      <c r="K329" s="28">
        <v>-147320</v>
      </c>
      <c r="L329" s="28">
        <v>0</v>
      </c>
      <c r="M329" s="33">
        <v>0.99708967851099828</v>
      </c>
      <c r="N329" s="28">
        <v>0</v>
      </c>
      <c r="O329" s="33">
        <v>0</v>
      </c>
      <c r="P329" s="29">
        <v>0</v>
      </c>
      <c r="Q329" s="30">
        <f t="shared" si="193"/>
        <v>0.99839402427637725</v>
      </c>
      <c r="R329" s="30">
        <f t="shared" si="199"/>
        <v>2.8138947368421054</v>
      </c>
      <c r="S329" s="31" t="s">
        <v>304</v>
      </c>
    </row>
    <row r="330" spans="1:19" ht="31.5" hidden="1" outlineLevel="3" x14ac:dyDescent="0.2">
      <c r="A330" s="26" t="s">
        <v>218</v>
      </c>
      <c r="B330" s="27" t="s">
        <v>125</v>
      </c>
      <c r="C330" s="27" t="s">
        <v>126</v>
      </c>
      <c r="D330" s="27" t="s">
        <v>3</v>
      </c>
      <c r="E330" s="28">
        <f t="shared" ref="E330:G330" si="201">E331+E333+E335+E337</f>
        <v>95000</v>
      </c>
      <c r="F330" s="28">
        <f t="shared" si="201"/>
        <v>147750</v>
      </c>
      <c r="G330" s="28">
        <f t="shared" si="201"/>
        <v>147320</v>
      </c>
      <c r="H330" s="28">
        <v>0</v>
      </c>
      <c r="I330" s="28">
        <v>0</v>
      </c>
      <c r="J330" s="28">
        <v>147320</v>
      </c>
      <c r="K330" s="28">
        <v>-147320</v>
      </c>
      <c r="L330" s="28">
        <v>0</v>
      </c>
      <c r="M330" s="33">
        <v>0.99708967851099828</v>
      </c>
      <c r="N330" s="28">
        <v>0</v>
      </c>
      <c r="O330" s="33">
        <v>0</v>
      </c>
      <c r="P330" s="29">
        <v>0</v>
      </c>
      <c r="Q330" s="30">
        <f t="shared" si="193"/>
        <v>0.99708967851099828</v>
      </c>
      <c r="R330" s="30">
        <f t="shared" si="199"/>
        <v>1.5507368421052632</v>
      </c>
      <c r="S330" s="50"/>
    </row>
    <row r="331" spans="1:19" ht="110.25" hidden="1" outlineLevel="4" x14ac:dyDescent="0.2">
      <c r="A331" s="26" t="s">
        <v>145</v>
      </c>
      <c r="B331" s="27" t="s">
        <v>125</v>
      </c>
      <c r="C331" s="27" t="s">
        <v>126</v>
      </c>
      <c r="D331" s="27" t="s">
        <v>7</v>
      </c>
      <c r="E331" s="28">
        <f>E332</f>
        <v>0</v>
      </c>
      <c r="F331" s="28">
        <f t="shared" ref="F331:G331" si="202">F332</f>
        <v>1800</v>
      </c>
      <c r="G331" s="28">
        <f t="shared" si="202"/>
        <v>1800</v>
      </c>
      <c r="H331" s="28">
        <v>0</v>
      </c>
      <c r="I331" s="28">
        <v>0</v>
      </c>
      <c r="J331" s="28">
        <v>1800</v>
      </c>
      <c r="K331" s="28">
        <v>-1800</v>
      </c>
      <c r="L331" s="28">
        <v>0</v>
      </c>
      <c r="M331" s="33">
        <v>1</v>
      </c>
      <c r="N331" s="28">
        <v>0</v>
      </c>
      <c r="O331" s="33">
        <v>0</v>
      </c>
      <c r="P331" s="29">
        <v>0</v>
      </c>
      <c r="Q331" s="30">
        <f t="shared" si="193"/>
        <v>1</v>
      </c>
      <c r="R331" s="30" t="str">
        <f t="shared" si="199"/>
        <v>-</v>
      </c>
      <c r="S331" s="50"/>
    </row>
    <row r="332" spans="1:19" ht="31.5" hidden="1" outlineLevel="5" x14ac:dyDescent="0.2">
      <c r="A332" s="26" t="s">
        <v>269</v>
      </c>
      <c r="B332" s="27" t="s">
        <v>125</v>
      </c>
      <c r="C332" s="27" t="s">
        <v>126</v>
      </c>
      <c r="D332" s="27" t="s">
        <v>34</v>
      </c>
      <c r="E332" s="28">
        <v>0</v>
      </c>
      <c r="F332" s="28">
        <v>1800</v>
      </c>
      <c r="G332" s="28">
        <v>1800</v>
      </c>
      <c r="H332" s="28">
        <v>0</v>
      </c>
      <c r="I332" s="28">
        <v>0</v>
      </c>
      <c r="J332" s="28">
        <v>1800</v>
      </c>
      <c r="K332" s="28">
        <v>-1800</v>
      </c>
      <c r="L332" s="28">
        <v>0</v>
      </c>
      <c r="M332" s="33">
        <v>1</v>
      </c>
      <c r="N332" s="28">
        <v>0</v>
      </c>
      <c r="O332" s="33">
        <v>0</v>
      </c>
      <c r="P332" s="29">
        <v>0</v>
      </c>
      <c r="Q332" s="30">
        <f t="shared" si="193"/>
        <v>1</v>
      </c>
      <c r="R332" s="30" t="str">
        <f t="shared" si="199"/>
        <v>-</v>
      </c>
      <c r="S332" s="50"/>
    </row>
    <row r="333" spans="1:19" ht="29.25" hidden="1" customHeight="1" outlineLevel="4" x14ac:dyDescent="0.2">
      <c r="A333" s="26" t="s">
        <v>146</v>
      </c>
      <c r="B333" s="27" t="s">
        <v>125</v>
      </c>
      <c r="C333" s="27" t="s">
        <v>126</v>
      </c>
      <c r="D333" s="27" t="s">
        <v>9</v>
      </c>
      <c r="E333" s="28">
        <f>E334</f>
        <v>15000</v>
      </c>
      <c r="F333" s="28">
        <f t="shared" ref="F333:G333" si="203">F334</f>
        <v>3950</v>
      </c>
      <c r="G333" s="28">
        <f t="shared" si="203"/>
        <v>3950</v>
      </c>
      <c r="H333" s="28">
        <v>0</v>
      </c>
      <c r="I333" s="28">
        <v>0</v>
      </c>
      <c r="J333" s="28">
        <v>3950</v>
      </c>
      <c r="K333" s="28">
        <v>-3950</v>
      </c>
      <c r="L333" s="28">
        <v>0</v>
      </c>
      <c r="M333" s="33">
        <v>1</v>
      </c>
      <c r="N333" s="28">
        <v>0</v>
      </c>
      <c r="O333" s="33">
        <v>0</v>
      </c>
      <c r="P333" s="29">
        <v>0</v>
      </c>
      <c r="Q333" s="30">
        <f t="shared" si="193"/>
        <v>1</v>
      </c>
      <c r="R333" s="30">
        <f t="shared" si="199"/>
        <v>0.26333333333333331</v>
      </c>
      <c r="S333" s="50"/>
    </row>
    <row r="334" spans="1:19" ht="47.25" hidden="1" outlineLevel="5" x14ac:dyDescent="0.2">
      <c r="A334" s="26" t="s">
        <v>265</v>
      </c>
      <c r="B334" s="27" t="s">
        <v>125</v>
      </c>
      <c r="C334" s="27" t="s">
        <v>126</v>
      </c>
      <c r="D334" s="27" t="s">
        <v>10</v>
      </c>
      <c r="E334" s="28">
        <v>15000</v>
      </c>
      <c r="F334" s="28">
        <v>3950</v>
      </c>
      <c r="G334" s="28">
        <v>3950</v>
      </c>
      <c r="H334" s="28">
        <v>0</v>
      </c>
      <c r="I334" s="28">
        <v>0</v>
      </c>
      <c r="J334" s="28">
        <v>3950</v>
      </c>
      <c r="K334" s="28">
        <v>-3950</v>
      </c>
      <c r="L334" s="28">
        <v>0</v>
      </c>
      <c r="M334" s="33">
        <v>1</v>
      </c>
      <c r="N334" s="28">
        <v>0</v>
      </c>
      <c r="O334" s="33">
        <v>0</v>
      </c>
      <c r="P334" s="29">
        <v>0</v>
      </c>
      <c r="Q334" s="30">
        <f t="shared" si="193"/>
        <v>1</v>
      </c>
      <c r="R334" s="30">
        <f t="shared" si="199"/>
        <v>0.26333333333333331</v>
      </c>
      <c r="S334" s="50"/>
    </row>
    <row r="335" spans="1:19" ht="47.25" hidden="1" outlineLevel="4" x14ac:dyDescent="0.2">
      <c r="A335" s="26" t="s">
        <v>149</v>
      </c>
      <c r="B335" s="27" t="s">
        <v>125</v>
      </c>
      <c r="C335" s="27" t="s">
        <v>126</v>
      </c>
      <c r="D335" s="27" t="s">
        <v>55</v>
      </c>
      <c r="E335" s="28">
        <f>E336</f>
        <v>0</v>
      </c>
      <c r="F335" s="28">
        <f t="shared" ref="F335:G335" si="204">F336</f>
        <v>62000</v>
      </c>
      <c r="G335" s="28">
        <f t="shared" si="204"/>
        <v>61570</v>
      </c>
      <c r="H335" s="28">
        <v>0</v>
      </c>
      <c r="I335" s="28">
        <v>0</v>
      </c>
      <c r="J335" s="28">
        <v>61570</v>
      </c>
      <c r="K335" s="28">
        <v>-61570</v>
      </c>
      <c r="L335" s="28">
        <v>0</v>
      </c>
      <c r="M335" s="33">
        <v>0.99306451612903224</v>
      </c>
      <c r="N335" s="28">
        <v>0</v>
      </c>
      <c r="O335" s="33">
        <v>0</v>
      </c>
      <c r="P335" s="29">
        <v>0</v>
      </c>
      <c r="Q335" s="30">
        <f t="shared" si="193"/>
        <v>0.99306451612903224</v>
      </c>
      <c r="R335" s="30" t="str">
        <f t="shared" si="199"/>
        <v>-</v>
      </c>
      <c r="S335" s="50"/>
    </row>
    <row r="336" spans="1:19" ht="15.75" hidden="1" outlineLevel="5" x14ac:dyDescent="0.2">
      <c r="A336" s="26" t="s">
        <v>271</v>
      </c>
      <c r="B336" s="27" t="s">
        <v>125</v>
      </c>
      <c r="C336" s="27" t="s">
        <v>126</v>
      </c>
      <c r="D336" s="27" t="s">
        <v>56</v>
      </c>
      <c r="E336" s="28">
        <v>0</v>
      </c>
      <c r="F336" s="28">
        <v>62000</v>
      </c>
      <c r="G336" s="28">
        <v>61570</v>
      </c>
      <c r="H336" s="28">
        <v>0</v>
      </c>
      <c r="I336" s="28">
        <v>0</v>
      </c>
      <c r="J336" s="28">
        <v>61570</v>
      </c>
      <c r="K336" s="28">
        <v>-61570</v>
      </c>
      <c r="L336" s="28">
        <v>0</v>
      </c>
      <c r="M336" s="33">
        <v>0.99306451612903224</v>
      </c>
      <c r="N336" s="28">
        <v>0</v>
      </c>
      <c r="O336" s="33">
        <v>0</v>
      </c>
      <c r="P336" s="29">
        <v>0</v>
      </c>
      <c r="Q336" s="30">
        <f t="shared" si="193"/>
        <v>0.99306451612903224</v>
      </c>
      <c r="R336" s="30" t="str">
        <f t="shared" si="199"/>
        <v>-</v>
      </c>
      <c r="S336" s="50"/>
    </row>
    <row r="337" spans="1:19" ht="63" hidden="1" outlineLevel="4" x14ac:dyDescent="0.2">
      <c r="A337" s="26" t="s">
        <v>148</v>
      </c>
      <c r="B337" s="27" t="s">
        <v>125</v>
      </c>
      <c r="C337" s="27" t="s">
        <v>126</v>
      </c>
      <c r="D337" s="27" t="s">
        <v>24</v>
      </c>
      <c r="E337" s="28">
        <f>E338</f>
        <v>80000</v>
      </c>
      <c r="F337" s="28">
        <f t="shared" ref="F337:G337" si="205">F338</f>
        <v>80000</v>
      </c>
      <c r="G337" s="28">
        <f t="shared" si="205"/>
        <v>80000</v>
      </c>
      <c r="H337" s="28">
        <v>0</v>
      </c>
      <c r="I337" s="28">
        <v>0</v>
      </c>
      <c r="J337" s="28">
        <v>80000</v>
      </c>
      <c r="K337" s="28">
        <v>-80000</v>
      </c>
      <c r="L337" s="28">
        <v>0</v>
      </c>
      <c r="M337" s="33">
        <v>1</v>
      </c>
      <c r="N337" s="28">
        <v>0</v>
      </c>
      <c r="O337" s="33">
        <v>0</v>
      </c>
      <c r="P337" s="29">
        <v>0</v>
      </c>
      <c r="Q337" s="30">
        <f t="shared" si="193"/>
        <v>1</v>
      </c>
      <c r="R337" s="30">
        <f t="shared" si="199"/>
        <v>1</v>
      </c>
      <c r="S337" s="50"/>
    </row>
    <row r="338" spans="1:19" ht="15.75" hidden="1" outlineLevel="5" x14ac:dyDescent="0.2">
      <c r="A338" s="26" t="s">
        <v>275</v>
      </c>
      <c r="B338" s="27" t="s">
        <v>125</v>
      </c>
      <c r="C338" s="27" t="s">
        <v>126</v>
      </c>
      <c r="D338" s="27" t="s">
        <v>104</v>
      </c>
      <c r="E338" s="28">
        <v>80000</v>
      </c>
      <c r="F338" s="28">
        <v>80000</v>
      </c>
      <c r="G338" s="28">
        <v>80000</v>
      </c>
      <c r="H338" s="28">
        <v>0</v>
      </c>
      <c r="I338" s="28">
        <v>0</v>
      </c>
      <c r="J338" s="28">
        <v>80000</v>
      </c>
      <c r="K338" s="28">
        <v>-80000</v>
      </c>
      <c r="L338" s="28">
        <v>0</v>
      </c>
      <c r="M338" s="33">
        <v>1</v>
      </c>
      <c r="N338" s="28">
        <v>0</v>
      </c>
      <c r="O338" s="33">
        <v>0</v>
      </c>
      <c r="P338" s="29">
        <v>0</v>
      </c>
      <c r="Q338" s="30">
        <f t="shared" si="193"/>
        <v>1</v>
      </c>
      <c r="R338" s="30">
        <f t="shared" si="199"/>
        <v>1</v>
      </c>
      <c r="S338" s="50"/>
    </row>
    <row r="339" spans="1:19" ht="31.5" hidden="1" outlineLevel="3" x14ac:dyDescent="0.2">
      <c r="A339" s="26" t="s">
        <v>218</v>
      </c>
      <c r="B339" s="27" t="s">
        <v>125</v>
      </c>
      <c r="C339" s="27" t="s">
        <v>142</v>
      </c>
      <c r="D339" s="27" t="s">
        <v>3</v>
      </c>
      <c r="E339" s="28">
        <f>E340</f>
        <v>0</v>
      </c>
      <c r="F339" s="28">
        <f t="shared" ref="F339:G340" si="206">F340</f>
        <v>120000</v>
      </c>
      <c r="G339" s="28">
        <f t="shared" si="206"/>
        <v>120000</v>
      </c>
      <c r="H339" s="28">
        <v>0</v>
      </c>
      <c r="I339" s="28">
        <v>0</v>
      </c>
      <c r="J339" s="28">
        <v>120000</v>
      </c>
      <c r="K339" s="28">
        <v>-120000</v>
      </c>
      <c r="L339" s="28">
        <v>0</v>
      </c>
      <c r="M339" s="33">
        <v>1</v>
      </c>
      <c r="N339" s="28">
        <v>0</v>
      </c>
      <c r="O339" s="33">
        <v>0</v>
      </c>
      <c r="P339" s="29">
        <v>0</v>
      </c>
      <c r="Q339" s="30">
        <f t="shared" si="193"/>
        <v>1</v>
      </c>
      <c r="R339" s="30" t="str">
        <f t="shared" si="199"/>
        <v>-</v>
      </c>
      <c r="S339" s="50"/>
    </row>
    <row r="340" spans="1:19" ht="47.25" hidden="1" outlineLevel="4" x14ac:dyDescent="0.2">
      <c r="A340" s="26" t="s">
        <v>149</v>
      </c>
      <c r="B340" s="27" t="s">
        <v>125</v>
      </c>
      <c r="C340" s="27" t="s">
        <v>142</v>
      </c>
      <c r="D340" s="27" t="s">
        <v>55</v>
      </c>
      <c r="E340" s="28">
        <f>E341</f>
        <v>0</v>
      </c>
      <c r="F340" s="28">
        <f t="shared" si="206"/>
        <v>120000</v>
      </c>
      <c r="G340" s="28">
        <f t="shared" si="206"/>
        <v>120000</v>
      </c>
      <c r="H340" s="28">
        <v>0</v>
      </c>
      <c r="I340" s="28">
        <v>0</v>
      </c>
      <c r="J340" s="28">
        <v>120000</v>
      </c>
      <c r="K340" s="28">
        <v>-120000</v>
      </c>
      <c r="L340" s="28">
        <v>0</v>
      </c>
      <c r="M340" s="33">
        <v>1</v>
      </c>
      <c r="N340" s="28">
        <v>0</v>
      </c>
      <c r="O340" s="33">
        <v>0</v>
      </c>
      <c r="P340" s="29">
        <v>0</v>
      </c>
      <c r="Q340" s="30">
        <f t="shared" si="193"/>
        <v>1</v>
      </c>
      <c r="R340" s="30" t="str">
        <f t="shared" si="199"/>
        <v>-</v>
      </c>
      <c r="S340" s="50"/>
    </row>
    <row r="341" spans="1:19" ht="15.75" hidden="1" outlineLevel="5" x14ac:dyDescent="0.2">
      <c r="A341" s="26" t="s">
        <v>271</v>
      </c>
      <c r="B341" s="27" t="s">
        <v>125</v>
      </c>
      <c r="C341" s="27" t="s">
        <v>142</v>
      </c>
      <c r="D341" s="27" t="s">
        <v>56</v>
      </c>
      <c r="E341" s="28">
        <v>0</v>
      </c>
      <c r="F341" s="28">
        <v>120000</v>
      </c>
      <c r="G341" s="28">
        <v>120000</v>
      </c>
      <c r="H341" s="28">
        <v>0</v>
      </c>
      <c r="I341" s="28">
        <v>0</v>
      </c>
      <c r="J341" s="28">
        <v>120000</v>
      </c>
      <c r="K341" s="28">
        <v>-120000</v>
      </c>
      <c r="L341" s="28">
        <v>0</v>
      </c>
      <c r="M341" s="33">
        <v>1</v>
      </c>
      <c r="N341" s="28">
        <v>0</v>
      </c>
      <c r="O341" s="33">
        <v>0</v>
      </c>
      <c r="P341" s="29">
        <v>0</v>
      </c>
      <c r="Q341" s="30">
        <f t="shared" si="193"/>
        <v>1</v>
      </c>
      <c r="R341" s="30" t="str">
        <f t="shared" si="199"/>
        <v>-</v>
      </c>
      <c r="S341" s="50"/>
    </row>
    <row r="342" spans="1:19" s="4" customFormat="1" ht="31.5" outlineLevel="1" collapsed="1" x14ac:dyDescent="0.2">
      <c r="A342" s="21" t="s">
        <v>262</v>
      </c>
      <c r="B342" s="22" t="s">
        <v>127</v>
      </c>
      <c r="C342" s="22" t="s">
        <v>2</v>
      </c>
      <c r="D342" s="22" t="s">
        <v>3</v>
      </c>
      <c r="E342" s="23">
        <f>E343</f>
        <v>658368</v>
      </c>
      <c r="F342" s="23">
        <f t="shared" ref="F342:G345" si="207">F343</f>
        <v>476888</v>
      </c>
      <c r="G342" s="23">
        <f t="shared" si="207"/>
        <v>475109.76</v>
      </c>
      <c r="H342" s="23">
        <v>0</v>
      </c>
      <c r="I342" s="23">
        <v>0</v>
      </c>
      <c r="J342" s="23">
        <v>475109.76</v>
      </c>
      <c r="K342" s="23">
        <v>-475109.76</v>
      </c>
      <c r="L342" s="23">
        <v>0</v>
      </c>
      <c r="M342" s="35">
        <v>0.99627115800775023</v>
      </c>
      <c r="N342" s="23">
        <v>0</v>
      </c>
      <c r="O342" s="35">
        <v>0</v>
      </c>
      <c r="P342" s="36">
        <v>0</v>
      </c>
      <c r="Q342" s="24">
        <f t="shared" si="193"/>
        <v>0.99627115800775023</v>
      </c>
      <c r="R342" s="24">
        <f t="shared" si="199"/>
        <v>0.72164771070282885</v>
      </c>
      <c r="S342" s="52"/>
    </row>
    <row r="343" spans="1:19" s="6" customFormat="1" ht="15.75" outlineLevel="2" x14ac:dyDescent="0.2">
      <c r="A343" s="26" t="s">
        <v>249</v>
      </c>
      <c r="B343" s="27" t="s">
        <v>128</v>
      </c>
      <c r="C343" s="27" t="s">
        <v>2</v>
      </c>
      <c r="D343" s="27" t="s">
        <v>3</v>
      </c>
      <c r="E343" s="28">
        <f>E344</f>
        <v>658368</v>
      </c>
      <c r="F343" s="28">
        <f t="shared" si="207"/>
        <v>476888</v>
      </c>
      <c r="G343" s="28">
        <f t="shared" si="207"/>
        <v>475109.76</v>
      </c>
      <c r="H343" s="28">
        <v>0</v>
      </c>
      <c r="I343" s="28">
        <v>0</v>
      </c>
      <c r="J343" s="28">
        <v>475109.76</v>
      </c>
      <c r="K343" s="28">
        <v>-475109.76</v>
      </c>
      <c r="L343" s="28">
        <v>0</v>
      </c>
      <c r="M343" s="33">
        <v>0.99627115800775023</v>
      </c>
      <c r="N343" s="28">
        <v>0</v>
      </c>
      <c r="O343" s="33">
        <v>0</v>
      </c>
      <c r="P343" s="29">
        <v>0</v>
      </c>
      <c r="Q343" s="30">
        <f t="shared" si="193"/>
        <v>0.99627115800775023</v>
      </c>
      <c r="R343" s="30">
        <f t="shared" si="199"/>
        <v>0.72164771070282885</v>
      </c>
      <c r="S343" s="50" t="s">
        <v>305</v>
      </c>
    </row>
    <row r="344" spans="1:19" ht="63" hidden="1" outlineLevel="3" x14ac:dyDescent="0.2">
      <c r="A344" s="26" t="s">
        <v>203</v>
      </c>
      <c r="B344" s="27" t="s">
        <v>128</v>
      </c>
      <c r="C344" s="27" t="s">
        <v>129</v>
      </c>
      <c r="D344" s="27" t="s">
        <v>3</v>
      </c>
      <c r="E344" s="28">
        <f>E345</f>
        <v>658368</v>
      </c>
      <c r="F344" s="28">
        <f t="shared" si="207"/>
        <v>476888</v>
      </c>
      <c r="G344" s="28">
        <f t="shared" si="207"/>
        <v>475109.76</v>
      </c>
      <c r="H344" s="28">
        <v>0</v>
      </c>
      <c r="I344" s="28">
        <v>0</v>
      </c>
      <c r="J344" s="28">
        <v>475109.76</v>
      </c>
      <c r="K344" s="28">
        <v>-475109.76</v>
      </c>
      <c r="L344" s="28">
        <v>0</v>
      </c>
      <c r="M344" s="33">
        <v>0.99627115800775023</v>
      </c>
      <c r="N344" s="28">
        <v>0</v>
      </c>
      <c r="O344" s="33">
        <v>0</v>
      </c>
      <c r="P344" s="29">
        <v>0</v>
      </c>
      <c r="Q344" s="30">
        <f t="shared" si="193"/>
        <v>0.99627115800775023</v>
      </c>
      <c r="R344" s="30">
        <f t="shared" si="199"/>
        <v>0.72164771070282885</v>
      </c>
      <c r="S344" s="50"/>
    </row>
    <row r="345" spans="1:19" ht="63" hidden="1" outlineLevel="4" x14ac:dyDescent="0.2">
      <c r="A345" s="26" t="s">
        <v>148</v>
      </c>
      <c r="B345" s="27" t="s">
        <v>128</v>
      </c>
      <c r="C345" s="27" t="s">
        <v>129</v>
      </c>
      <c r="D345" s="27" t="s">
        <v>24</v>
      </c>
      <c r="E345" s="28">
        <f>E346</f>
        <v>658368</v>
      </c>
      <c r="F345" s="28">
        <f t="shared" si="207"/>
        <v>476888</v>
      </c>
      <c r="G345" s="28">
        <f t="shared" si="207"/>
        <v>475109.76</v>
      </c>
      <c r="H345" s="28">
        <v>0</v>
      </c>
      <c r="I345" s="28">
        <v>0</v>
      </c>
      <c r="J345" s="28">
        <v>475109.76</v>
      </c>
      <c r="K345" s="28">
        <v>-475109.76</v>
      </c>
      <c r="L345" s="28">
        <v>0</v>
      </c>
      <c r="M345" s="33">
        <v>0.99627115800775023</v>
      </c>
      <c r="N345" s="28">
        <v>0</v>
      </c>
      <c r="O345" s="33">
        <v>0</v>
      </c>
      <c r="P345" s="29">
        <v>0</v>
      </c>
      <c r="Q345" s="30">
        <f t="shared" si="193"/>
        <v>0.99627115800775023</v>
      </c>
      <c r="R345" s="30">
        <f t="shared" si="199"/>
        <v>0.72164771070282885</v>
      </c>
      <c r="S345" s="50"/>
    </row>
    <row r="346" spans="1:19" ht="15.75" hidden="1" outlineLevel="5" x14ac:dyDescent="0.2">
      <c r="A346" s="26" t="s">
        <v>268</v>
      </c>
      <c r="B346" s="27" t="s">
        <v>128</v>
      </c>
      <c r="C346" s="27" t="s">
        <v>129</v>
      </c>
      <c r="D346" s="27" t="s">
        <v>25</v>
      </c>
      <c r="E346" s="28">
        <v>658368</v>
      </c>
      <c r="F346" s="28">
        <v>476888</v>
      </c>
      <c r="G346" s="28">
        <v>475109.76</v>
      </c>
      <c r="H346" s="28">
        <v>0</v>
      </c>
      <c r="I346" s="28">
        <v>0</v>
      </c>
      <c r="J346" s="28">
        <v>475109.76</v>
      </c>
      <c r="K346" s="28">
        <v>-475109.76</v>
      </c>
      <c r="L346" s="28">
        <v>0</v>
      </c>
      <c r="M346" s="33">
        <v>0.99627115800775023</v>
      </c>
      <c r="N346" s="28">
        <v>0</v>
      </c>
      <c r="O346" s="33">
        <v>0</v>
      </c>
      <c r="P346" s="29">
        <v>0</v>
      </c>
      <c r="Q346" s="30">
        <f t="shared" si="193"/>
        <v>0.99627115800775023</v>
      </c>
      <c r="R346" s="30">
        <f t="shared" si="199"/>
        <v>0.72164771070282885</v>
      </c>
      <c r="S346" s="50"/>
    </row>
    <row r="347" spans="1:19" s="4" customFormat="1" ht="47.25" outlineLevel="1" collapsed="1" x14ac:dyDescent="0.2">
      <c r="A347" s="21" t="s">
        <v>263</v>
      </c>
      <c r="B347" s="22" t="s">
        <v>134</v>
      </c>
      <c r="C347" s="22" t="s">
        <v>2</v>
      </c>
      <c r="D347" s="22" t="s">
        <v>3</v>
      </c>
      <c r="E347" s="23">
        <f>E348</f>
        <v>1567504</v>
      </c>
      <c r="F347" s="23">
        <f>F348</f>
        <v>1279399</v>
      </c>
      <c r="G347" s="23">
        <f t="shared" ref="F347:G350" si="208">G348</f>
        <v>1279398.46</v>
      </c>
      <c r="H347" s="23">
        <v>0</v>
      </c>
      <c r="I347" s="23">
        <v>0</v>
      </c>
      <c r="J347" s="23">
        <v>1279398.46</v>
      </c>
      <c r="K347" s="23">
        <v>-1279398.46</v>
      </c>
      <c r="L347" s="23">
        <v>0</v>
      </c>
      <c r="M347" s="35">
        <v>0.99999957792682348</v>
      </c>
      <c r="N347" s="23">
        <v>0</v>
      </c>
      <c r="O347" s="35">
        <v>0</v>
      </c>
      <c r="P347" s="36">
        <v>0</v>
      </c>
      <c r="Q347" s="24">
        <f t="shared" si="193"/>
        <v>0.99999957792682348</v>
      </c>
      <c r="R347" s="24">
        <f t="shared" si="199"/>
        <v>0.81620108146454484</v>
      </c>
      <c r="S347" s="52"/>
    </row>
    <row r="348" spans="1:19" s="6" customFormat="1" ht="63.75" customHeight="1" outlineLevel="2" x14ac:dyDescent="0.2">
      <c r="A348" s="26" t="s">
        <v>252</v>
      </c>
      <c r="B348" s="27" t="s">
        <v>135</v>
      </c>
      <c r="C348" s="27" t="s">
        <v>2</v>
      </c>
      <c r="D348" s="27" t="s">
        <v>3</v>
      </c>
      <c r="E348" s="28">
        <f>E349</f>
        <v>1567504</v>
      </c>
      <c r="F348" s="28">
        <f>F349</f>
        <v>1279399</v>
      </c>
      <c r="G348" s="28">
        <f t="shared" si="208"/>
        <v>1279398.46</v>
      </c>
      <c r="H348" s="28">
        <v>0</v>
      </c>
      <c r="I348" s="28">
        <v>0</v>
      </c>
      <c r="J348" s="28">
        <v>1279398.46</v>
      </c>
      <c r="K348" s="28">
        <v>-1279398.46</v>
      </c>
      <c r="L348" s="28">
        <v>0</v>
      </c>
      <c r="M348" s="33">
        <v>0.99999957792682348</v>
      </c>
      <c r="N348" s="28">
        <v>0</v>
      </c>
      <c r="O348" s="33">
        <v>0</v>
      </c>
      <c r="P348" s="29">
        <v>0</v>
      </c>
      <c r="Q348" s="30">
        <f t="shared" si="193"/>
        <v>0.99999957792682348</v>
      </c>
      <c r="R348" s="30">
        <f t="shared" si="199"/>
        <v>0.81620108146454484</v>
      </c>
      <c r="S348" s="31" t="s">
        <v>306</v>
      </c>
    </row>
    <row r="349" spans="1:19" ht="15.75" hidden="1" outlineLevel="3" x14ac:dyDescent="0.25">
      <c r="A349" s="26" t="s">
        <v>219</v>
      </c>
      <c r="B349" s="27" t="s">
        <v>135</v>
      </c>
      <c r="C349" s="27" t="s">
        <v>136</v>
      </c>
      <c r="D349" s="27" t="s">
        <v>3</v>
      </c>
      <c r="E349" s="28">
        <f>E350</f>
        <v>1567504</v>
      </c>
      <c r="F349" s="28">
        <f t="shared" si="208"/>
        <v>1279399</v>
      </c>
      <c r="G349" s="28">
        <f t="shared" si="208"/>
        <v>1279398.46</v>
      </c>
      <c r="H349" s="28">
        <v>0</v>
      </c>
      <c r="I349" s="28">
        <v>0</v>
      </c>
      <c r="J349" s="28">
        <v>1279398.46</v>
      </c>
      <c r="K349" s="28">
        <v>-1279398.46</v>
      </c>
      <c r="L349" s="28">
        <v>0</v>
      </c>
      <c r="M349" s="33">
        <v>0.99999957792682348</v>
      </c>
      <c r="N349" s="28">
        <v>0</v>
      </c>
      <c r="O349" s="33">
        <v>0</v>
      </c>
      <c r="P349" s="29">
        <v>0</v>
      </c>
      <c r="Q349" s="30">
        <f t="shared" si="193"/>
        <v>0.99999957792682348</v>
      </c>
      <c r="R349" s="30">
        <f t="shared" si="199"/>
        <v>0.81620108146454484</v>
      </c>
      <c r="S349" s="40"/>
    </row>
    <row r="350" spans="1:19" ht="31.5" hidden="1" outlineLevel="4" x14ac:dyDescent="0.25">
      <c r="A350" s="26" t="s">
        <v>151</v>
      </c>
      <c r="B350" s="27" t="s">
        <v>135</v>
      </c>
      <c r="C350" s="27" t="s">
        <v>136</v>
      </c>
      <c r="D350" s="27" t="s">
        <v>137</v>
      </c>
      <c r="E350" s="28">
        <f>E351</f>
        <v>1567504</v>
      </c>
      <c r="F350" s="28">
        <f t="shared" si="208"/>
        <v>1279399</v>
      </c>
      <c r="G350" s="28">
        <f t="shared" si="208"/>
        <v>1279398.46</v>
      </c>
      <c r="H350" s="28">
        <v>0</v>
      </c>
      <c r="I350" s="28">
        <v>0</v>
      </c>
      <c r="J350" s="28">
        <v>1279398.46</v>
      </c>
      <c r="K350" s="28">
        <v>-1279398.46</v>
      </c>
      <c r="L350" s="28">
        <v>0</v>
      </c>
      <c r="M350" s="33">
        <v>0.99999957792682348</v>
      </c>
      <c r="N350" s="28">
        <v>0</v>
      </c>
      <c r="O350" s="33">
        <v>0</v>
      </c>
      <c r="P350" s="29">
        <v>0</v>
      </c>
      <c r="Q350" s="30">
        <f t="shared" si="193"/>
        <v>0.99999957792682348</v>
      </c>
      <c r="R350" s="30">
        <f t="shared" si="199"/>
        <v>0.81620108146454484</v>
      </c>
      <c r="S350" s="40"/>
    </row>
    <row r="351" spans="1:19" ht="15.75" hidden="1" outlineLevel="5" x14ac:dyDescent="0.25">
      <c r="A351" s="26" t="s">
        <v>219</v>
      </c>
      <c r="B351" s="27" t="s">
        <v>135</v>
      </c>
      <c r="C351" s="27" t="s">
        <v>136</v>
      </c>
      <c r="D351" s="27" t="s">
        <v>138</v>
      </c>
      <c r="E351" s="41">
        <v>1567504</v>
      </c>
      <c r="F351" s="41">
        <v>1279399</v>
      </c>
      <c r="G351" s="41">
        <v>1279398.46</v>
      </c>
      <c r="H351" s="28">
        <v>0</v>
      </c>
      <c r="I351" s="28">
        <v>0</v>
      </c>
      <c r="J351" s="28">
        <v>1279398.46</v>
      </c>
      <c r="K351" s="28">
        <v>-1279398.46</v>
      </c>
      <c r="L351" s="28">
        <v>0</v>
      </c>
      <c r="M351" s="33">
        <v>0.99999957792682348</v>
      </c>
      <c r="N351" s="28">
        <v>0</v>
      </c>
      <c r="O351" s="33">
        <v>0</v>
      </c>
      <c r="P351" s="29">
        <v>0</v>
      </c>
      <c r="Q351" s="30">
        <f t="shared" si="193"/>
        <v>0.99999957792682348</v>
      </c>
      <c r="R351" s="30">
        <f t="shared" si="199"/>
        <v>0.81620108146454484</v>
      </c>
      <c r="S351" s="40"/>
    </row>
    <row r="352" spans="1:19" s="4" customFormat="1" ht="18.75" customHeight="1" collapsed="1" x14ac:dyDescent="0.25">
      <c r="A352" s="42" t="s">
        <v>144</v>
      </c>
      <c r="B352" s="43"/>
      <c r="C352" s="43"/>
      <c r="D352" s="44"/>
      <c r="E352" s="45">
        <f>E5+E78+E85+E95+E130+E178+E257+E272+E324+E342+E347</f>
        <v>275431696</v>
      </c>
      <c r="F352" s="45">
        <f t="shared" ref="F352:G352" si="209">F5+F78+F85+F95+F130+F178+F257+F272+F324+F342+F347</f>
        <v>299562262.64000005</v>
      </c>
      <c r="G352" s="45">
        <f t="shared" si="209"/>
        <v>289879776.86999995</v>
      </c>
      <c r="H352" s="46">
        <v>0</v>
      </c>
      <c r="I352" s="47">
        <v>0</v>
      </c>
      <c r="J352" s="47">
        <v>309379776.87</v>
      </c>
      <c r="K352" s="47">
        <v>-309379776.87</v>
      </c>
      <c r="L352" s="47">
        <v>0</v>
      </c>
      <c r="M352" s="48">
        <v>1.0327728671277872</v>
      </c>
      <c r="N352" s="47">
        <v>0</v>
      </c>
      <c r="O352" s="48">
        <v>0</v>
      </c>
      <c r="P352" s="49">
        <v>0</v>
      </c>
      <c r="Q352" s="24">
        <f t="shared" si="193"/>
        <v>0.9676778854430137</v>
      </c>
      <c r="R352" s="24">
        <f t="shared" si="199"/>
        <v>1.05245613006718</v>
      </c>
      <c r="S352" s="39"/>
    </row>
    <row r="353" spans="1:17" ht="12.75" customHeight="1" x14ac:dyDescent="0.2">
      <c r="A353" s="1"/>
      <c r="B353" s="1"/>
      <c r="C353" s="1"/>
      <c r="D353" s="1"/>
      <c r="E353" s="5"/>
      <c r="F353" s="5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">
      <c r="A354" s="10"/>
      <c r="B354" s="11"/>
      <c r="C354" s="11"/>
      <c r="D354" s="11"/>
      <c r="E354" s="11"/>
      <c r="F354" s="1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1"/>
    </row>
    <row r="356" spans="1:17" x14ac:dyDescent="0.2">
      <c r="E356" s="7"/>
      <c r="F356" s="7"/>
      <c r="G356" s="7"/>
    </row>
  </sheetData>
  <sheetProtection password="CE1E" sheet="1" objects="1" scenarios="1"/>
  <mergeCells count="4">
    <mergeCell ref="A352:D352"/>
    <mergeCell ref="A354:F354"/>
    <mergeCell ref="A1:S1"/>
    <mergeCell ref="A2:S2"/>
  </mergeCells>
  <pageMargins left="0.59055118110236227" right="0.39370078740157483" top="0.19685039370078741" bottom="0.19685039370078741" header="0.19685039370078741" footer="0.19685039370078741"/>
  <pageSetup paperSize="9" scale="58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Грибкова (копия от 06.02.2020 08:45:31)&lt;/VariantName&gt;&#10;  &lt;VariantLink&gt;306259680&lt;/VariantLink&gt;&#10;  &lt;ReportCode&gt;9C294D970FC9408B85ACF74380DA48&lt;/ReportCode&gt;&#10;  &lt;SvodReportLink xsi:nil=&quot;true&quot; /&gt;&#10;  &lt;ReportLink&gt;35186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BDF872-E562-4B0B-9F6B-AD849BF250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03231643157100002700</vt:lpstr>
      <vt:lpstr>'03231643157100002700'!Заголовки_для_печати</vt:lpstr>
      <vt:lpstr>'03231643157100002700'!Область_печати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rodina\user</dc:creator>
  <cp:lastModifiedBy>user</cp:lastModifiedBy>
  <cp:lastPrinted>2022-03-16T14:34:19Z</cp:lastPrinted>
  <dcterms:created xsi:type="dcterms:W3CDTF">2022-03-16T13:45:56Z</dcterms:created>
  <dcterms:modified xsi:type="dcterms:W3CDTF">2022-03-31T07:43:34Z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Грибкова (копия от 06.02.2020 08_45_31)(4).xlsx</vt:lpwstr>
  </property>
  <property fmtid="{D5CDD505-2E9C-101B-9397-08002B2CF9AE}" pid="4" name="Версия клиента">
    <vt:lpwstr>21.2.18.3100 (.NET 4.7.2)</vt:lpwstr>
  </property>
  <property fmtid="{D5CDD505-2E9C-101B-9397-08002B2CF9AE}" pid="5" name="Версия базы">
    <vt:lpwstr>21.1.1422.102441767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us_27034_2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