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0"/>
  </bookViews>
  <sheets>
    <sheet name="приложение 1" sheetId="1" r:id="rId1"/>
  </sheets>
  <definedNames>
    <definedName name="_xlfn.IFERROR" hidden="1">#NAME?</definedName>
    <definedName name="_xlnm.Print_Titles" localSheetId="0">'приложение 1'!$6:$6</definedName>
    <definedName name="_xlnm.Print_Area" localSheetId="0">'приложение 1'!$A$1:$E$157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<sst xmlns="http://schemas.openxmlformats.org/spreadsheetml/2006/main" count="313" uniqueCount="308">
  <si>
    <t>Единицы измерения: руб.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</si>
  <si>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</si>
  <si>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</si>
  <si>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</si>
  <si>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</si>
  <si>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</si>
  <si>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</si>
  <si>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Единый налог на вмененный доход для отдельных видов деятельности</t>
  </si>
  <si>
    <t>000 1 06 00000 00 0000 000</t>
  </si>
  <si>
    <t>НАЛОГИ  НА 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</si>
  <si>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</si>
  <si>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</si>
  <si>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</si>
  <si>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</si>
  <si>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</si>
  <si>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 ОТ  ИСПОЛЬЗОВАНИЯ  ИМУЩЕСТВА, НАХОДЯЩИХСЯ  В  ГОСУДАРСТВЕННОЙ И МУНИЦИПАЛЬНОЙ СОБСТВЕННОСТИ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</si>
  <si>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</si>
  <si>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</si>
  <si>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</si>
  <si>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000 1 16 00000 00 0000 000</t>
  </si>
  <si>
    <t>ШТРАФЫ, САНКЦИИ, ВОЗМЕЩЕНИЕ  УЩЕРБА</t>
  </si>
  <si>
    <t>000 1 06 01020 04 0000 110</t>
  </si>
  <si>
    <t>Налог на имущество физических лиц, взимаемым по ставкам, применяемым к объектам налогообложения, расположенным в границах городских округов</t>
  </si>
  <si>
    <t>Доходы, полученные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</si>
  <si>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полученные в виде арендной  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</si>
  <si>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</si>
  <si>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Доходы, полученные в виде арендной 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</si>
  <si>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</si>
  <si>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</si>
  <si>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 и которые расположены в границах городских округов</t>
  </si>
  <si>
    <t>НАЛОГОВЫЕ И НЕНАЛОГОВЫЕ ДОХОДЫ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</si>
  <si>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</si>
  <si>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</si>
  <si>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</si>
  <si>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учереждений, а также имущества муниципальных унитарных предприятий, в том числе казенных.)</t>
  </si>
  <si>
    <t>000 1 11 05000 00 0000 120</t>
  </si>
  <si>
    <t>000 1 12 01000 01 0000 120</t>
  </si>
  <si>
    <t>000 1 12 01010 01 0000 120</t>
  </si>
  <si>
    <t>000 1 12 01030 01 0000 120</t>
  </si>
  <si>
    <t>000 1 12 01040 01 0000 120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</si>
  <si>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</si>
  <si>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налогообложения,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</si>
  <si>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</si>
  <si>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</si>
  <si>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</si>
  <si>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</si>
  <si>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</si>
  <si>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</si>
  <si>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</si>
  <si>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</si>
  <si>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000 1 08 00000 00 0000 000</t>
  </si>
  <si>
    <t>000 1 08 03000 01 0000 110</t>
  </si>
  <si>
    <t>000 1 08 03010 01 0000 110</t>
  </si>
  <si>
    <t xml:space="preserve"> ГОСУДАРСТВЕННАЯ ПОШЛИНА</t>
  </si>
  <si>
    <t xml:space="preserve"> 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</si>
  <si>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</si>
  <si>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000 1 06 06040 00 0000 110</t>
  </si>
  <si>
    <t>000 1 06 06042 04 0000 110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</si>
  <si>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</si>
  <si>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</si>
  <si>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</si>
  <si>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000 1 06 0603000 0000 110</t>
  </si>
  <si>
    <t>000 1 06 0603204 0000 110</t>
  </si>
  <si>
    <t>Земельный налог с организаций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</si>
  <si>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</si>
  <si>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</si>
  <si>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</si>
  <si>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000 114 02040 04 0000 410</t>
  </si>
  <si>
    <t>000 114 02043 04 0000 410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</si>
  <si>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</si>
  <si>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</si>
  <si>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</si>
  <si>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</si>
  <si>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</si>
  <si>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</si>
  <si>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 xml:space="preserve">Дотации  на выравнивание  бюджетной обеспеченности  </t>
  </si>
  <si>
    <t xml:space="preserve">Дотации бюджетам городских округов на выравнивание бюджетной обеспеченности  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</si>
  <si>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</si>
  <si>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</si>
  <si>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Прочие субсидии</t>
  </si>
  <si>
    <t>Прочие субсидии бюджетам городских округов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</si>
  <si>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</si>
  <si>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</si>
  <si>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</si>
  <si>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</si>
  <si>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</si>
  <si>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</si>
  <si>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</si>
  <si>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</si>
  <si>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</si>
  <si>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</si>
  <si>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ИТОГО:</t>
  </si>
  <si>
    <t xml:space="preserve">                                                                                                                                                       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</si>
  <si>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</si>
  <si>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</si>
  <si>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</si>
  <si>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</si>
  <si>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 000 113 02990 00 0000 130</t>
  </si>
  <si>
    <t>Прочие доходы от компенсации затрат государства</t>
  </si>
  <si>
    <t xml:space="preserve"> 000 113 02994 04 0000 130</t>
  </si>
  <si>
    <t>Прочие доходы от компенсации затрат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</si>
  <si>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</si>
  <si>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</si>
  <si>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000 219 00000 00 0000 000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</si>
  <si>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</si>
  <si>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</si>
  <si>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Единый налог на вмененный налог  для отдельных видов деятельности(за налоговые периоды,истекшие до 1 января 2011года)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</si>
  <si>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</si>
  <si>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Невыясненные поступления, зачисляемые в бюджеты городских округов</t>
  </si>
  <si>
    <t>ПРОЧИЕ БЕЗВОЗМЕЗДНЫЕ ПОСТУПЛЕНИЯ</t>
  </si>
  <si>
    <t xml:space="preserve"> Прочие безвозмездные поступления в бюджеты городских округов</t>
  </si>
  <si>
    <t>Иные межбюджетные трансферты</t>
  </si>
  <si>
    <t xml:space="preserve"> ЗАДОЛЖЕННОСТЬ И ПЕРЕРАСЧЕТЫ ПО ОТМЕНЕННЫМ НАЛОГАМ, СБОРАМ И ИНЫМ ОБЯЗАТЕЛЬНЫМ ПЛАТЕЖАМ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</si>
  <si>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</si>
  <si>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</si>
  <si>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</si>
  <si>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НАЛОГИ НА СОВОКУПНЫЙ ДОХОД</t>
  </si>
  <si>
    <t>Земельный налог(по обязательствам, возникшим до 1 января 2006года), мобилизуемый на территориях гоодских округов</t>
  </si>
  <si>
    <t>Прочие неналоговые доходы бюджетов городских округов</t>
  </si>
  <si>
    <t xml:space="preserve">Прочие неналоговые доходы </t>
  </si>
  <si>
    <t>000 1 12 01041 01 0000 120</t>
  </si>
  <si>
    <t xml:space="preserve">Плата за размещение отходов производства 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</si>
  <si>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</si>
  <si>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</si>
  <si>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</si>
  <si>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</si>
  <si>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</si>
  <si>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000 2 02 02000 00 0000 150</t>
  </si>
  <si>
    <t>000 2 02 20216 00 0000 150</t>
  </si>
  <si>
    <t>000 2 02 20216 04 0000 150</t>
  </si>
  <si>
    <t>000 2 02 25497 00 0000 150</t>
  </si>
  <si>
    <t>000 2 02 25497 04 0000 150</t>
  </si>
  <si>
    <t xml:space="preserve">Субсидия бюджетам на реализацию мероприятий по обеспечению жильем молодых семей </t>
  </si>
  <si>
    <t xml:space="preserve">Субсидия бюджетам городских округов на реализацию мероприятий по обеспечению жильем молодых семей </t>
  </si>
  <si>
    <t>000 1 01 02020 01 0000 110</t>
  </si>
  <si>
    <t>000 1 01 02030 01 0000 110</t>
  </si>
  <si>
    <t>000 1 01 02040 01 0000 110</t>
  </si>
  <si>
    <t>000 1 03 00000 00 0000 000</t>
  </si>
  <si>
    <t>000 1 03 02240 01 0000 110</t>
  </si>
  <si>
    <t>000 1 05 00000 00 0000 000</t>
  </si>
  <si>
    <t>000 1 05 02000 02 0000 110</t>
  </si>
  <si>
    <t>000 1 05 02010 02 0000 000</t>
  </si>
  <si>
    <t>000 1 05 02020 02 0000 000</t>
  </si>
  <si>
    <t>000 1 05 04000 02 0000 110</t>
  </si>
  <si>
    <t>000 1 05 04010 02 0000 110</t>
  </si>
  <si>
    <t>000 1 11 05010 00 0000 120</t>
  </si>
  <si>
    <t>000 1 11 05012 04 0000 120</t>
  </si>
  <si>
    <t>000 1 11 05030 00 0000 120</t>
  </si>
  <si>
    <t>000 1 11 05034 04 0000 120</t>
  </si>
  <si>
    <t>000 1 11 09040 00 0000 120</t>
  </si>
  <si>
    <t>000 1 11 09044 04 0000 120</t>
  </si>
  <si>
    <t>000 1 14 06000 00 0000 430</t>
  </si>
  <si>
    <t>000 1 14 06010 00 0000 430</t>
  </si>
  <si>
    <t>000 1 14 06012 04 0000 430</t>
  </si>
  <si>
    <t>000 1 17 00000 00 0000 000</t>
  </si>
  <si>
    <t>000 1 17 01040 04 0000 180</t>
  </si>
  <si>
    <t>000 1 17 05000 00 0000 180</t>
  </si>
  <si>
    <t>000 1 17 05040 04 0000 180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</si>
  <si>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</si>
  <si>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</si>
  <si>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</si>
  <si>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</si>
  <si>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</si>
  <si>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</si>
  <si>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</si>
  <si>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</si>
  <si>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</si>
  <si>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 xml:space="preserve">000 1 03 02261 01 0000 110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</si>
  <si>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</si>
  <si>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твердых коммунальных отходов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</si>
  <si>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</si>
  <si>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</si>
  <si>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</si>
  <si>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</si>
  <si>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</si>
  <si>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</si>
  <si>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</si>
  <si>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</si>
  <si>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</si>
  <si>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</si>
  <si>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</si>
  <si>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</si>
  <si>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</si>
  <si>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</si>
  <si>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</si>
  <si>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</si>
  <si>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</si>
  <si>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</si>
  <si>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</si>
  <si>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</si>
  <si>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</si>
  <si>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</si>
  <si>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</si>
  <si>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000 1 09 00000 00 0000 000</t>
  </si>
  <si>
    <t>000 1 09 04050 00 0000 110</t>
  </si>
  <si>
    <t>000 1 09 04052 04 0000 110</t>
  </si>
  <si>
    <t>000 2 02 40000 00 0000 150</t>
  </si>
  <si>
    <t>000 207 00000 00 0000 000</t>
  </si>
  <si>
    <t>000 207 04000 04 0000 180</t>
  </si>
  <si>
    <t>000 207 04050 04 0000 180</t>
  </si>
  <si>
    <t xml:space="preserve">000 1 11 09000 00 0000 120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</si>
  <si>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</si>
  <si>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</si>
  <si>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</si>
  <si>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</si>
  <si>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 показателя</t>
  </si>
  <si>
    <t>Код бюджетной классификации Российской Федерации</t>
  </si>
  <si>
    <t xml:space="preserve">Приложение 1
к постановлению 
администрации города Фокино
от __.__.____ г. № ___ </t>
  </si>
  <si>
    <t xml:space="preserve">Процент исполнения </t>
  </si>
  <si>
    <t>000 1 12 01042 01 0000 120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</si>
  <si>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</si>
  <si>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000 1 17 01000 00 0000 180</t>
  </si>
  <si>
    <t>Невыясненные поступления</t>
  </si>
  <si>
    <t xml:space="preserve">000 2 02 25555 00 0000 150
</t>
  </si>
  <si>
    <t xml:space="preserve">000 2 02 25555 04 0000 150
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</si>
  <si>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</si>
  <si>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</si>
  <si>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</si>
  <si>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</si>
  <si>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</si>
  <si>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</si>
  <si>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</si>
  <si>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 xml:space="preserve">000 2 02 35082 00 0000 150
</t>
  </si>
  <si>
    <t>000 2 02 35082 04 0000 150</t>
  </si>
  <si>
    <t>000 2 02 35118 00 0000 150</t>
  </si>
  <si>
    <t>000 2 02 35118 04 0000 150</t>
  </si>
  <si>
    <t>000 2 02 35260 00 0000 150</t>
  </si>
  <si>
    <t>000 2 02 35260 04 0000 150</t>
  </si>
  <si>
    <t xml:space="preserve"> 000 219 00000 04 0000 150</t>
  </si>
  <si>
    <t xml:space="preserve"> 000 219 6001 04 0000 150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</si>
  <si>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</si>
  <si>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</si>
  <si>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</si>
  <si>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</si>
  <si>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</si>
  <si>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</si>
  <si>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</si>
  <si>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</si>
  <si>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000 1 16 10000 00 0000 140</t>
  </si>
  <si>
    <t>Платежи в целях возмещения причиненного ущерба (убытков)</t>
  </si>
  <si>
    <t>000 2 02 25304 04 0000 150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</si>
  <si>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</si>
  <si>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</si>
  <si>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</si>
  <si>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000 2 02 25519 00 0000 150
</t>
  </si>
  <si>
    <t xml:space="preserve">000 2 02 25519 04 0000 150
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</si>
  <si>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</si>
  <si>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</si>
  <si>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000 2 02 45303 00 0000 150</t>
  </si>
  <si>
    <t>000 2 02 45303 04 0000 150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</si>
  <si>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</si>
  <si>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</si>
  <si>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</si>
  <si>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</si>
  <si>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</si>
  <si>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</si>
  <si>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000 113 02000 00 0000 130</t>
  </si>
  <si>
    <t>000 113 00000 00 0000 000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</si>
  <si>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</si>
  <si>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</si>
  <si>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</si>
  <si>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</si>
  <si>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</si>
  <si>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</si>
  <si>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</si>
  <si>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</si>
  <si>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</si>
  <si>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</si>
  <si>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</si>
  <si>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</si>
  <si>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</si>
  <si>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</si>
  <si>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</si>
  <si>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</si>
  <si>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Утверждено на 2022 год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</si>
  <si>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</si>
  <si>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</si>
  <si>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</si>
  <si>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</si>
  <si>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</si>
  <si>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</si>
  <si>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2 02 25243 00 0000 150</t>
  </si>
  <si>
    <t>Субсидии бюджетам на строительство и реконструкцию (модернизацию) объектов питьевого водоснабжения</t>
  </si>
  <si>
    <t>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</si>
  <si>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</si>
  <si>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000 2 02 25467 00 0000 150</t>
  </si>
  <si>
    <t>000 2 02 25467 04 0000 150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</si>
  <si>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</si>
  <si>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</si>
  <si>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2 02 25750 00 0000 150</t>
  </si>
  <si>
    <t>Субсидии бюджетам на реализацию мероприятий по модернизации школьных систем образования</t>
  </si>
  <si>
    <t>2 02 25750 04 0000 150</t>
  </si>
  <si>
    <t>Субсидии бюджетам городских округов на реализацию мероприятий по модернизации школьных систем образования</t>
  </si>
  <si>
    <t>2 02 27139 00 0000 150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</si>
  <si>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</si>
  <si>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</si>
  <si>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</si>
  <si>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</si>
  <si>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</si>
  <si>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</si>
  <si>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</si>
  <si>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</si>
  <si>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</si>
  <si>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налоговые</t>
  </si>
  <si>
    <t>неналоговые</t>
  </si>
  <si>
    <t>безвозмездные</t>
  </si>
  <si>
    <t>Доходы бюджета городского округа город Фокино Брянской области за первое полугодие 2022 года</t>
  </si>
  <si>
    <t>Кассовое исполнение за первое полугодие 2022 года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</si>
</sst>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  <numFmt numFmtId="195" formatCode="0.000"/>
    <numFmt numFmtId="196" formatCode="#,##0.0"/>
    <numFmt numFmtId="197" formatCode="#,##0.000"/>
    <numFmt numFmtId="198" formatCode="_(* #,##0.0_);_(* \(#,##0.0\);_(* &quot;-&quot;??_);_(@_)"/>
    <numFmt numFmtId="199" formatCode="_(* #,##0.000_);_(* \(#,##0.000\);_(* &quot;-&quot;??_);_(@_)"/>
    <numFmt numFmtId="200" formatCode="[$-F400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1">
      <alignment horizontal="left" wrapText="1" indent="2"/>
      <protection/>
    </xf>
    <xf numFmtId="0" fontId="28" fillId="0" borderId="2">
      <alignment horizontal="left" wrapText="1" indent="2"/>
      <protection/>
    </xf>
    <xf numFmtId="0" fontId="29" fillId="0" borderId="3">
      <alignment horizontal="center" vertical="center" wrapText="1"/>
      <protection/>
    </xf>
    <xf numFmtId="49" fontId="28" fillId="0" borderId="4">
      <alignment horizontal="center"/>
      <protection/>
    </xf>
    <xf numFmtId="49" fontId="28" fillId="0" borderId="3">
      <alignment horizontal="center"/>
      <protection/>
    </xf>
    <xf numFmtId="0" fontId="29" fillId="0" borderId="3">
      <alignment horizontal="center" vertical="center" wrapText="1"/>
      <protection/>
    </xf>
    <xf numFmtId="49" fontId="3" fillId="0" borderId="3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5" applyNumberFormat="0" applyAlignment="0" applyProtection="0"/>
    <xf numFmtId="0" fontId="31" fillId="27" borderId="6" applyNumberFormat="0" applyAlignment="0" applyProtection="0"/>
    <xf numFmtId="0" fontId="32" fillId="27" borderId="5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8" borderId="11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33" borderId="0" xfId="0" applyFont="1" applyFill="1" applyAlignment="1">
      <alignment horizontal="left" vertical="top"/>
    </xf>
    <xf numFmtId="0" fontId="4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left" vertical="top" wrapText="1"/>
    </xf>
    <xf numFmtId="4" fontId="4" fillId="33" borderId="14" xfId="0" applyNumberFormat="1" applyFont="1" applyFill="1" applyBorder="1" applyAlignment="1">
      <alignment horizontal="left" vertical="top"/>
    </xf>
    <xf numFmtId="10" fontId="4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top" shrinkToFit="1"/>
    </xf>
    <xf numFmtId="49" fontId="4" fillId="34" borderId="14" xfId="0" applyNumberFormat="1" applyFont="1" applyFill="1" applyBorder="1" applyAlignment="1">
      <alignment horizontal="left" vertical="top" shrinkToFit="1"/>
    </xf>
    <xf numFmtId="0" fontId="4" fillId="34" borderId="14" xfId="0" applyFont="1" applyFill="1" applyBorder="1" applyAlignment="1">
      <alignment horizontal="left" vertical="top" wrapText="1"/>
    </xf>
    <xf numFmtId="4" fontId="4" fillId="34" borderId="14" xfId="0" applyNumberFormat="1" applyFont="1" applyFill="1" applyBorder="1" applyAlignment="1">
      <alignment horizontal="left" vertical="top"/>
    </xf>
    <xf numFmtId="0" fontId="4" fillId="34" borderId="14" xfId="0" applyFont="1" applyFill="1" applyBorder="1" applyAlignment="1">
      <alignment horizontal="left" vertical="top" shrinkToFit="1"/>
    </xf>
    <xf numFmtId="0" fontId="4" fillId="34" borderId="14" xfId="0" applyFont="1" applyFill="1" applyBorder="1" applyAlignment="1">
      <alignment horizontal="left" vertical="top" wrapText="1" shrinkToFit="1"/>
    </xf>
    <xf numFmtId="49" fontId="4" fillId="34" borderId="14" xfId="0" applyNumberFormat="1" applyFont="1" applyFill="1" applyBorder="1" applyAlignment="1">
      <alignment horizontal="left" vertical="top" wrapText="1" shrinkToFit="1"/>
    </xf>
    <xf numFmtId="49" fontId="4" fillId="0" borderId="14" xfId="37" applyNumberFormat="1" applyFont="1" applyBorder="1" applyAlignment="1" applyProtection="1">
      <alignment horizontal="left" vertical="top"/>
      <protection/>
    </xf>
    <xf numFmtId="0" fontId="4" fillId="0" borderId="14" xfId="34" applyNumberFormat="1" applyFont="1" applyBorder="1" applyAlignment="1" applyProtection="1">
      <alignment horizontal="left" vertical="top" wrapText="1"/>
      <protection/>
    </xf>
    <xf numFmtId="0" fontId="4" fillId="0" borderId="0" xfId="34" applyNumberFormat="1" applyFont="1" applyBorder="1" applyAlignment="1" applyProtection="1">
      <alignment horizontal="left" vertical="top" wrapText="1"/>
      <protection/>
    </xf>
    <xf numFmtId="2" fontId="4" fillId="0" borderId="14" xfId="34" applyNumberFormat="1" applyFont="1" applyBorder="1" applyAlignment="1" applyProtection="1">
      <alignment horizontal="left" vertical="top" wrapText="1"/>
      <protection/>
    </xf>
    <xf numFmtId="4" fontId="4" fillId="0" borderId="14" xfId="34" applyNumberFormat="1" applyFont="1" applyBorder="1" applyAlignment="1" applyProtection="1">
      <alignment horizontal="left" vertical="top" wrapText="1"/>
      <protection/>
    </xf>
    <xf numFmtId="49" fontId="45" fillId="0" borderId="15" xfId="37" applyNumberFormat="1" applyFont="1" applyBorder="1" applyAlignment="1" applyProtection="1">
      <alignment horizontal="left" vertical="top"/>
      <protection/>
    </xf>
    <xf numFmtId="0" fontId="45" fillId="0" borderId="16" xfId="34" applyNumberFormat="1" applyFont="1" applyBorder="1" applyAlignment="1" applyProtection="1">
      <alignment vertical="top" wrapText="1"/>
      <protection/>
    </xf>
    <xf numFmtId="4" fontId="4" fillId="33" borderId="14" xfId="0" applyNumberFormat="1" applyFont="1" applyFill="1" applyBorder="1" applyAlignment="1">
      <alignment horizontal="left" vertical="top" wrapText="1"/>
    </xf>
    <xf numFmtId="49" fontId="45" fillId="0" borderId="3" xfId="37" applyNumberFormat="1" applyFont="1" applyAlignment="1" applyProtection="1">
      <alignment horizontal="left" vertical="top"/>
      <protection/>
    </xf>
    <xf numFmtId="0" fontId="45" fillId="0" borderId="17" xfId="34" applyNumberFormat="1" applyFont="1" applyBorder="1" applyAlignment="1" applyProtection="1">
      <alignment vertical="top" wrapText="1"/>
      <protection/>
    </xf>
    <xf numFmtId="49" fontId="45" fillId="0" borderId="14" xfId="37" applyNumberFormat="1" applyFont="1" applyBorder="1" applyAlignment="1" applyProtection="1">
      <alignment horizontal="left" vertical="top"/>
      <protection/>
    </xf>
    <xf numFmtId="0" fontId="45" fillId="0" borderId="14" xfId="34" applyNumberFormat="1" applyFont="1" applyBorder="1" applyAlignment="1" applyProtection="1">
      <alignment horizontal="left" vertical="top" wrapText="1"/>
      <protection/>
    </xf>
    <xf numFmtId="4" fontId="45" fillId="0" borderId="14" xfId="34" applyNumberFormat="1" applyFont="1" applyBorder="1" applyAlignment="1" applyProtection="1">
      <alignment horizontal="left" vertical="top" wrapText="1"/>
      <protection/>
    </xf>
    <xf numFmtId="2" fontId="45" fillId="0" borderId="14" xfId="34" applyNumberFormat="1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left" vertical="top"/>
    </xf>
    <xf numFmtId="4" fontId="4" fillId="0" borderId="14" xfId="0" applyNumberFormat="1" applyFont="1" applyFill="1" applyBorder="1" applyAlignment="1">
      <alignment horizontal="left" vertical="top"/>
    </xf>
    <xf numFmtId="9" fontId="4" fillId="33" borderId="14" xfId="64" applyFont="1" applyFill="1" applyBorder="1" applyAlignment="1">
      <alignment horizontal="left" vertical="top" wrapText="1"/>
    </xf>
    <xf numFmtId="4" fontId="4" fillId="33" borderId="14" xfId="64" applyNumberFormat="1" applyFont="1" applyFill="1" applyBorder="1" applyAlignment="1">
      <alignment horizontal="left" vertical="top"/>
    </xf>
    <xf numFmtId="9" fontId="4" fillId="0" borderId="0" xfId="64" applyFont="1" applyAlignment="1">
      <alignment horizontal="left" vertical="top"/>
    </xf>
    <xf numFmtId="0" fontId="4" fillId="0" borderId="14" xfId="0" applyFont="1" applyBorder="1" applyAlignment="1">
      <alignment wrapText="1"/>
    </xf>
    <xf numFmtId="0" fontId="45" fillId="0" borderId="14" xfId="34" applyNumberFormat="1" applyFont="1" applyBorder="1" applyAlignment="1" applyProtection="1">
      <alignment vertical="top" wrapText="1"/>
      <protection/>
    </xf>
    <xf numFmtId="49" fontId="4" fillId="0" borderId="14" xfId="39" applyNumberFormat="1" applyFont="1" applyBorder="1" applyAlignment="1" applyProtection="1">
      <alignment horizontal="left" vertical="top"/>
      <protection/>
    </xf>
    <xf numFmtId="0" fontId="4" fillId="0" borderId="14" xfId="33" applyNumberFormat="1" applyFont="1" applyBorder="1" applyAlignment="1" applyProtection="1">
      <alignment horizontal="left" vertical="top" wrapText="1"/>
      <protection/>
    </xf>
    <xf numFmtId="0" fontId="4" fillId="0" borderId="18" xfId="0" applyFont="1" applyBorder="1" applyAlignment="1">
      <alignment horizontal="left" vertical="top" wrapText="1"/>
    </xf>
    <xf numFmtId="4" fontId="4" fillId="33" borderId="19" xfId="0" applyNumberFormat="1" applyFont="1" applyFill="1" applyBorder="1" applyAlignment="1">
      <alignment horizontal="left" vertical="top"/>
    </xf>
    <xf numFmtId="4" fontId="4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9" fontId="4" fillId="0" borderId="14" xfId="64" applyFont="1" applyBorder="1" applyAlignment="1">
      <alignment vertical="top" wrapText="1"/>
    </xf>
    <xf numFmtId="49" fontId="45" fillId="0" borderId="17" xfId="37" applyNumberFormat="1" applyFont="1" applyBorder="1" applyAlignment="1" applyProtection="1">
      <alignment horizontal="left" vertical="top"/>
      <protection/>
    </xf>
    <xf numFmtId="0" fontId="4" fillId="0" borderId="14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/>
    </xf>
    <xf numFmtId="0" fontId="4" fillId="33" borderId="20" xfId="0" applyFont="1" applyFill="1" applyBorder="1" applyAlignment="1">
      <alignment horizontal="left" vertical="top"/>
    </xf>
    <xf numFmtId="0" fontId="45" fillId="0" borderId="3" xfId="35" applyNumberFormat="1" applyFont="1" applyFill="1" applyAlignment="1" applyProtection="1">
      <alignment horizontal="center" vertical="center" wrapText="1"/>
      <protection/>
    </xf>
    <xf numFmtId="0" fontId="45" fillId="0" borderId="3" xfId="35" applyFont="1" applyFill="1" applyAlignment="1">
      <alignment horizontal="center" vertical="center" wrapText="1"/>
      <protection/>
    </xf>
    <xf numFmtId="0" fontId="45" fillId="0" borderId="3" xfId="38" applyNumberFormat="1" applyFont="1" applyFill="1" applyAlignment="1" applyProtection="1">
      <alignment horizontal="center" vertical="center" wrapText="1"/>
      <protection/>
    </xf>
    <xf numFmtId="0" fontId="45" fillId="0" borderId="3" xfId="38" applyFont="1" applyFill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43" xfId="35"/>
    <cellStyle name="xl44" xfId="36"/>
    <cellStyle name="xl52" xfId="37"/>
    <cellStyle name="xl53" xfId="38"/>
    <cellStyle name="xl5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8"/>
  <sheetViews>
    <sheetView tabSelected="1" view="pageBreakPreview" zoomScale="90" zoomScaleSheetLayoutView="90" zoomScalePageLayoutView="0" workbookViewId="0" topLeftCell="A1">
      <selection activeCell="H4" sqref="H4"/>
    </sheetView>
  </sheetViews>
  <sheetFormatPr defaultColWidth="9.140625" defaultRowHeight="12.75"/>
  <cols>
    <col min="1" max="1" width="26.8515625" style="1" customWidth="1"/>
    <col min="2" max="2" width="57.8515625" style="1" customWidth="1"/>
    <col min="3" max="3" width="15.421875" style="1" bestFit="1" customWidth="1"/>
    <col min="4" max="4" width="15.7109375" style="1" bestFit="1" customWidth="1"/>
    <col min="5" max="5" width="11.57421875" style="1" customWidth="1"/>
    <col min="6" max="16384" width="9.140625" style="1" customWidth="1"/>
  </cols>
  <sheetData>
    <row r="1" spans="2:5" ht="63.75" customHeight="1">
      <c r="B1" s="2"/>
      <c r="C1" s="51" t="s">
        <v>207</v>
      </c>
      <c r="D1" s="51"/>
      <c r="E1" s="51"/>
    </row>
    <row r="2" spans="1:5" ht="39.75" customHeight="1">
      <c r="A2" s="58" t="s">
        <v>306</v>
      </c>
      <c r="B2" s="58"/>
      <c r="C2" s="58"/>
      <c r="D2" s="58"/>
      <c r="E2" s="58"/>
    </row>
    <row r="3" spans="1:3" ht="15.75">
      <c r="A3" s="3" t="s">
        <v>0</v>
      </c>
      <c r="B3" s="3"/>
      <c r="C3" s="3"/>
    </row>
    <row r="4" spans="1:5" s="5" customFormat="1" ht="15" customHeight="1">
      <c r="A4" s="59" t="s">
        <v>206</v>
      </c>
      <c r="B4" s="50" t="s">
        <v>205</v>
      </c>
      <c r="C4" s="54" t="s">
        <v>274</v>
      </c>
      <c r="D4" s="56" t="s">
        <v>307</v>
      </c>
      <c r="E4" s="56" t="s">
        <v>208</v>
      </c>
    </row>
    <row r="5" spans="1:5" s="5" customFormat="1" ht="47.25" customHeight="1">
      <c r="A5" s="60"/>
      <c r="B5" s="50"/>
      <c r="C5" s="55"/>
      <c r="D5" s="57"/>
      <c r="E5" s="57"/>
    </row>
    <row r="6" spans="1:5" s="5" customFormat="1" ht="15.7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5.75">
      <c r="A7" s="6" t="s">
        <v>1</v>
      </c>
      <c r="B7" s="7" t="s">
        <v>30</v>
      </c>
      <c r="C7" s="8">
        <f>C8+C15+C25+C31+C45+C56+C69+C76+C39+C63+C102</f>
        <v>104507371</v>
      </c>
      <c r="D7" s="8">
        <f>D8+D15+D25+D31+D45+D56+D69+D76+D39+D63+D102+D42</f>
        <v>48132254.67000002</v>
      </c>
      <c r="E7" s="9">
        <f>_xlfn.IFERROR(D7/C7,"-")</f>
        <v>0.4605632522322279</v>
      </c>
    </row>
    <row r="8" spans="1:5" ht="15.75">
      <c r="A8" s="6" t="s">
        <v>2</v>
      </c>
      <c r="B8" s="7" t="s">
        <v>3</v>
      </c>
      <c r="C8" s="8">
        <f>C9</f>
        <v>70012615</v>
      </c>
      <c r="D8" s="8">
        <f>D9</f>
        <v>38919755.220000006</v>
      </c>
      <c r="E8" s="9">
        <f aca="true" t="shared" si="0" ref="E8:E71">_xlfn.IFERROR(D8/C8,"-")</f>
        <v>0.5558963226841335</v>
      </c>
    </row>
    <row r="9" spans="1:5" ht="15.75">
      <c r="A9" s="6" t="s">
        <v>4</v>
      </c>
      <c r="B9" s="7" t="s">
        <v>5</v>
      </c>
      <c r="C9" s="8">
        <f>C10+C11+C12+C13+C14</f>
        <v>70012615</v>
      </c>
      <c r="D9" s="8">
        <f>D10+D11+D12+D13+D14</f>
        <v>38919755.220000006</v>
      </c>
      <c r="E9" s="9">
        <f t="shared" si="0"/>
        <v>0.5558963226841335</v>
      </c>
    </row>
    <row r="10" spans="1:5" ht="78.75">
      <c r="A10" s="6" t="s">
        <v>6</v>
      </c>
      <c r="B10" s="7" t="s">
        <v>158</v>
      </c>
      <c r="C10" s="8">
        <v>68103915</v>
      </c>
      <c r="D10" s="8">
        <v>37230684.81</v>
      </c>
      <c r="E10" s="9">
        <f t="shared" si="0"/>
        <v>0.5466746634169269</v>
      </c>
    </row>
    <row r="11" spans="1:5" ht="126">
      <c r="A11" s="10" t="s">
        <v>134</v>
      </c>
      <c r="B11" s="7" t="s">
        <v>113</v>
      </c>
      <c r="C11" s="8">
        <v>7000</v>
      </c>
      <c r="D11" s="8">
        <v>87012.74</v>
      </c>
      <c r="E11" s="9">
        <f t="shared" si="0"/>
        <v>12.43039142857143</v>
      </c>
    </row>
    <row r="12" spans="1:5" ht="47.25">
      <c r="A12" s="10" t="s">
        <v>135</v>
      </c>
      <c r="B12" s="7" t="s">
        <v>114</v>
      </c>
      <c r="C12" s="8">
        <v>627000</v>
      </c>
      <c r="D12" s="8">
        <v>331172.56</v>
      </c>
      <c r="E12" s="9">
        <f t="shared" si="0"/>
        <v>0.5281859011164274</v>
      </c>
    </row>
    <row r="13" spans="1:5" ht="110.25">
      <c r="A13" s="10" t="s">
        <v>136</v>
      </c>
      <c r="B13" s="7" t="s">
        <v>115</v>
      </c>
      <c r="C13" s="8">
        <v>6000</v>
      </c>
      <c r="D13" s="8">
        <v>2222.61</v>
      </c>
      <c r="E13" s="9">
        <f t="shared" si="0"/>
        <v>0.370435</v>
      </c>
    </row>
    <row r="14" spans="1:5" ht="110.25">
      <c r="A14" s="10" t="s">
        <v>272</v>
      </c>
      <c r="B14" s="7" t="s">
        <v>273</v>
      </c>
      <c r="C14" s="8">
        <v>1268700</v>
      </c>
      <c r="D14" s="8">
        <v>1268662.5</v>
      </c>
      <c r="E14" s="9">
        <f t="shared" si="0"/>
        <v>0.9999704421849137</v>
      </c>
    </row>
    <row r="15" spans="1:5" ht="30.75" customHeight="1">
      <c r="A15" s="11" t="s">
        <v>137</v>
      </c>
      <c r="B15" s="12" t="s">
        <v>42</v>
      </c>
      <c r="C15" s="13">
        <f>C16</f>
        <v>2031500</v>
      </c>
      <c r="D15" s="13">
        <f>D16</f>
        <v>1100240.3699999999</v>
      </c>
      <c r="E15" s="9">
        <f t="shared" si="0"/>
        <v>0.5415901402904257</v>
      </c>
    </row>
    <row r="16" spans="1:5" ht="31.5">
      <c r="A16" s="11" t="s">
        <v>43</v>
      </c>
      <c r="B16" s="12" t="s">
        <v>44</v>
      </c>
      <c r="C16" s="13">
        <f>C17+C19+C21+C23</f>
        <v>2031500</v>
      </c>
      <c r="D16" s="13">
        <f>D17+D19+D21+D23</f>
        <v>1100240.3699999999</v>
      </c>
      <c r="E16" s="9">
        <f t="shared" si="0"/>
        <v>0.5415901402904257</v>
      </c>
    </row>
    <row r="17" spans="1:5" ht="94.5">
      <c r="A17" s="14" t="s">
        <v>45</v>
      </c>
      <c r="B17" s="12" t="s">
        <v>46</v>
      </c>
      <c r="C17" s="13">
        <f>C18</f>
        <v>918500</v>
      </c>
      <c r="D17" s="13">
        <f>D18</f>
        <v>541562.14</v>
      </c>
      <c r="E17" s="9">
        <f t="shared" si="0"/>
        <v>0.5896158301578661</v>
      </c>
    </row>
    <row r="18" spans="1:5" ht="141.75">
      <c r="A18" s="15" t="s">
        <v>159</v>
      </c>
      <c r="B18" s="12" t="s">
        <v>160</v>
      </c>
      <c r="C18" s="13">
        <v>918500</v>
      </c>
      <c r="D18" s="13">
        <v>541562.14</v>
      </c>
      <c r="E18" s="9">
        <f t="shared" si="0"/>
        <v>0.5896158301578661</v>
      </c>
    </row>
    <row r="19" spans="1:5" ht="110.25">
      <c r="A19" s="11" t="s">
        <v>138</v>
      </c>
      <c r="B19" s="12" t="s">
        <v>47</v>
      </c>
      <c r="C19" s="13">
        <f>C20</f>
        <v>5100</v>
      </c>
      <c r="D19" s="13">
        <f>D20</f>
        <v>3188.13</v>
      </c>
      <c r="E19" s="9">
        <f t="shared" si="0"/>
        <v>0.6251235294117647</v>
      </c>
    </row>
    <row r="20" spans="1:5" ht="157.5">
      <c r="A20" s="11" t="s">
        <v>161</v>
      </c>
      <c r="B20" s="12" t="s">
        <v>162</v>
      </c>
      <c r="C20" s="13">
        <v>5100</v>
      </c>
      <c r="D20" s="13">
        <v>3188.13</v>
      </c>
      <c r="E20" s="9">
        <f t="shared" si="0"/>
        <v>0.6251235294117647</v>
      </c>
    </row>
    <row r="21" spans="1:5" ht="94.5">
      <c r="A21" s="11" t="s">
        <v>163</v>
      </c>
      <c r="B21" s="12" t="s">
        <v>48</v>
      </c>
      <c r="C21" s="13">
        <f>C22</f>
        <v>1223100</v>
      </c>
      <c r="D21" s="13">
        <f>D22</f>
        <v>623844.15</v>
      </c>
      <c r="E21" s="9">
        <f t="shared" si="0"/>
        <v>0.5100516311013</v>
      </c>
    </row>
    <row r="22" spans="1:5" ht="141.75">
      <c r="A22" s="11" t="s">
        <v>164</v>
      </c>
      <c r="B22" s="12" t="s">
        <v>165</v>
      </c>
      <c r="C22" s="13">
        <v>1223100</v>
      </c>
      <c r="D22" s="13">
        <v>623844.15</v>
      </c>
      <c r="E22" s="9">
        <f t="shared" si="0"/>
        <v>0.5100516311013</v>
      </c>
    </row>
    <row r="23" spans="1:5" ht="94.5">
      <c r="A23" s="11" t="s">
        <v>166</v>
      </c>
      <c r="B23" s="12" t="s">
        <v>49</v>
      </c>
      <c r="C23" s="13">
        <f>C24</f>
        <v>-115200</v>
      </c>
      <c r="D23" s="13">
        <f>D24</f>
        <v>-68354.05</v>
      </c>
      <c r="E23" s="9">
        <f t="shared" si="0"/>
        <v>0.5933511284722223</v>
      </c>
    </row>
    <row r="24" spans="1:5" ht="141.75">
      <c r="A24" s="16" t="s">
        <v>167</v>
      </c>
      <c r="B24" s="12" t="s">
        <v>168</v>
      </c>
      <c r="C24" s="13">
        <v>-115200</v>
      </c>
      <c r="D24" s="13">
        <v>-68354.05</v>
      </c>
      <c r="E24" s="9">
        <f t="shared" si="0"/>
        <v>0.5933511284722223</v>
      </c>
    </row>
    <row r="25" spans="1:5" ht="15.75">
      <c r="A25" s="11" t="s">
        <v>139</v>
      </c>
      <c r="B25" s="12" t="s">
        <v>116</v>
      </c>
      <c r="C25" s="13">
        <f>C26+C29</f>
        <v>895000</v>
      </c>
      <c r="D25" s="13">
        <f>D26+D29</f>
        <v>557211.28</v>
      </c>
      <c r="E25" s="9">
        <f t="shared" si="0"/>
        <v>0.6225824357541899</v>
      </c>
    </row>
    <row r="26" spans="1:5" ht="31.5">
      <c r="A26" s="6" t="s">
        <v>140</v>
      </c>
      <c r="B26" s="7" t="s">
        <v>7</v>
      </c>
      <c r="C26" s="8">
        <f>C27+C28</f>
        <v>199000</v>
      </c>
      <c r="D26" s="8">
        <f>D27+D28</f>
        <v>76604.37</v>
      </c>
      <c r="E26" s="9">
        <f t="shared" si="0"/>
        <v>0.38494658291457284</v>
      </c>
    </row>
    <row r="27" spans="1:5" ht="31.5">
      <c r="A27" s="6" t="s">
        <v>141</v>
      </c>
      <c r="B27" s="7" t="s">
        <v>7</v>
      </c>
      <c r="C27" s="8">
        <v>199000</v>
      </c>
      <c r="D27" s="8">
        <v>76604.37</v>
      </c>
      <c r="E27" s="9">
        <f t="shared" si="0"/>
        <v>0.38494658291457284</v>
      </c>
    </row>
    <row r="28" spans="1:5" ht="47.25">
      <c r="A28" s="6" t="s">
        <v>142</v>
      </c>
      <c r="B28" s="7" t="s">
        <v>106</v>
      </c>
      <c r="C28" s="8">
        <v>0</v>
      </c>
      <c r="D28" s="8">
        <v>0</v>
      </c>
      <c r="E28" s="9" t="str">
        <f t="shared" si="0"/>
        <v>-</v>
      </c>
    </row>
    <row r="29" spans="1:5" ht="31.5">
      <c r="A29" s="11" t="s">
        <v>143</v>
      </c>
      <c r="B29" s="7" t="s">
        <v>41</v>
      </c>
      <c r="C29" s="8">
        <f>C30</f>
        <v>696000</v>
      </c>
      <c r="D29" s="8">
        <f>D30</f>
        <v>480606.91</v>
      </c>
      <c r="E29" s="9">
        <f t="shared" si="0"/>
        <v>0.6905271695402299</v>
      </c>
    </row>
    <row r="30" spans="1:5" ht="33.75" customHeight="1">
      <c r="A30" s="11" t="s">
        <v>144</v>
      </c>
      <c r="B30" s="7" t="s">
        <v>40</v>
      </c>
      <c r="C30" s="8">
        <v>696000</v>
      </c>
      <c r="D30" s="8">
        <v>480606.91</v>
      </c>
      <c r="E30" s="9">
        <f t="shared" si="0"/>
        <v>0.6905271695402299</v>
      </c>
    </row>
    <row r="31" spans="1:5" ht="15.75">
      <c r="A31" s="6" t="s">
        <v>8</v>
      </c>
      <c r="B31" s="7" t="s">
        <v>9</v>
      </c>
      <c r="C31" s="8">
        <f>C32+C34</f>
        <v>17956000</v>
      </c>
      <c r="D31" s="8">
        <f>D32+D34</f>
        <v>3784686.8600000003</v>
      </c>
      <c r="E31" s="9">
        <f t="shared" si="0"/>
        <v>0.21077561038093118</v>
      </c>
    </row>
    <row r="32" spans="1:5" ht="15.75">
      <c r="A32" s="6" t="s">
        <v>10</v>
      </c>
      <c r="B32" s="7" t="s">
        <v>11</v>
      </c>
      <c r="C32" s="8">
        <f>C33</f>
        <v>6812000</v>
      </c>
      <c r="D32" s="8">
        <f>D33</f>
        <v>364130.89</v>
      </c>
      <c r="E32" s="9">
        <f t="shared" si="0"/>
        <v>0.053454329125073405</v>
      </c>
    </row>
    <row r="33" spans="1:5" ht="47.25">
      <c r="A33" s="6" t="s">
        <v>21</v>
      </c>
      <c r="B33" s="7" t="s">
        <v>22</v>
      </c>
      <c r="C33" s="8">
        <v>6812000</v>
      </c>
      <c r="D33" s="8">
        <v>364130.89</v>
      </c>
      <c r="E33" s="9">
        <f t="shared" si="0"/>
        <v>0.053454329125073405</v>
      </c>
    </row>
    <row r="34" spans="1:5" ht="15.75">
      <c r="A34" s="6" t="s">
        <v>12</v>
      </c>
      <c r="B34" s="7" t="s">
        <v>13</v>
      </c>
      <c r="C34" s="8">
        <f>C35+C37</f>
        <v>11144000</v>
      </c>
      <c r="D34" s="8">
        <f>D35+D37</f>
        <v>3420555.97</v>
      </c>
      <c r="E34" s="9">
        <f t="shared" si="0"/>
        <v>0.30694149048815506</v>
      </c>
    </row>
    <row r="35" spans="1:5" ht="15.75">
      <c r="A35" s="17" t="s">
        <v>61</v>
      </c>
      <c r="B35" s="18" t="s">
        <v>63</v>
      </c>
      <c r="C35" s="8">
        <f>C36</f>
        <v>9100000</v>
      </c>
      <c r="D35" s="8">
        <f>D36</f>
        <v>3269639.52</v>
      </c>
      <c r="E35" s="9">
        <f t="shared" si="0"/>
        <v>0.35930104615384617</v>
      </c>
    </row>
    <row r="36" spans="1:5" ht="47.25">
      <c r="A36" s="17" t="s">
        <v>62</v>
      </c>
      <c r="B36" s="18" t="s">
        <v>59</v>
      </c>
      <c r="C36" s="8">
        <v>9100000</v>
      </c>
      <c r="D36" s="8">
        <v>3269639.52</v>
      </c>
      <c r="E36" s="9">
        <f t="shared" si="0"/>
        <v>0.35930104615384617</v>
      </c>
    </row>
    <row r="37" spans="1:5" ht="15.75">
      <c r="A37" s="17" t="s">
        <v>56</v>
      </c>
      <c r="B37" s="18" t="s">
        <v>58</v>
      </c>
      <c r="C37" s="8">
        <f>C38</f>
        <v>2044000</v>
      </c>
      <c r="D37" s="8">
        <f>D38</f>
        <v>150916.45</v>
      </c>
      <c r="E37" s="9">
        <f t="shared" si="0"/>
        <v>0.07383387964774951</v>
      </c>
    </row>
    <row r="38" spans="1:5" ht="47.25">
      <c r="A38" s="17" t="s">
        <v>57</v>
      </c>
      <c r="B38" s="18" t="s">
        <v>60</v>
      </c>
      <c r="C38" s="8">
        <v>2044000</v>
      </c>
      <c r="D38" s="8">
        <v>150916.45</v>
      </c>
      <c r="E38" s="9">
        <f t="shared" si="0"/>
        <v>0.07383387964774951</v>
      </c>
    </row>
    <row r="39" spans="1:5" ht="15.75" customHeight="1">
      <c r="A39" s="17" t="s">
        <v>50</v>
      </c>
      <c r="B39" s="18" t="s">
        <v>53</v>
      </c>
      <c r="C39" s="8">
        <f>C40</f>
        <v>42000</v>
      </c>
      <c r="D39" s="8">
        <f>D40</f>
        <v>13593.38</v>
      </c>
      <c r="E39" s="9">
        <f t="shared" si="0"/>
        <v>0.32365190476190475</v>
      </c>
    </row>
    <row r="40" spans="1:5" ht="31.5" customHeight="1">
      <c r="A40" s="17" t="s">
        <v>51</v>
      </c>
      <c r="B40" s="18" t="s">
        <v>54</v>
      </c>
      <c r="C40" s="8">
        <f>C41</f>
        <v>42000</v>
      </c>
      <c r="D40" s="8">
        <f>D41</f>
        <v>13593.38</v>
      </c>
      <c r="E40" s="9">
        <f t="shared" si="0"/>
        <v>0.32365190476190475</v>
      </c>
    </row>
    <row r="41" spans="1:5" ht="47.25">
      <c r="A41" s="17" t="s">
        <v>52</v>
      </c>
      <c r="B41" s="18" t="s">
        <v>55</v>
      </c>
      <c r="C41" s="8">
        <v>42000</v>
      </c>
      <c r="D41" s="8">
        <v>13593.38</v>
      </c>
      <c r="E41" s="9">
        <f t="shared" si="0"/>
        <v>0.32365190476190475</v>
      </c>
    </row>
    <row r="42" spans="1:5" ht="47.25">
      <c r="A42" s="17" t="s">
        <v>193</v>
      </c>
      <c r="B42" s="19" t="s">
        <v>112</v>
      </c>
      <c r="C42" s="20">
        <f>C43</f>
        <v>0</v>
      </c>
      <c r="D42" s="21">
        <f>D43</f>
        <v>-895.48</v>
      </c>
      <c r="E42" s="9" t="str">
        <f t="shared" si="0"/>
        <v>-</v>
      </c>
    </row>
    <row r="43" spans="1:5" ht="47.25">
      <c r="A43" s="22" t="s">
        <v>194</v>
      </c>
      <c r="B43" s="18" t="s">
        <v>117</v>
      </c>
      <c r="C43" s="20">
        <f>C44</f>
        <v>0</v>
      </c>
      <c r="D43" s="21">
        <f>D44</f>
        <v>-895.48</v>
      </c>
      <c r="E43" s="9" t="str">
        <f t="shared" si="0"/>
        <v>-</v>
      </c>
    </row>
    <row r="44" spans="1:5" ht="47.25">
      <c r="A44" s="22" t="s">
        <v>195</v>
      </c>
      <c r="B44" s="18" t="s">
        <v>117</v>
      </c>
      <c r="C44" s="20">
        <v>0</v>
      </c>
      <c r="D44" s="18">
        <v>-895.48</v>
      </c>
      <c r="E44" s="9" t="str">
        <f t="shared" si="0"/>
        <v>-</v>
      </c>
    </row>
    <row r="45" spans="1:5" ht="47.25">
      <c r="A45" s="6" t="s">
        <v>14</v>
      </c>
      <c r="B45" s="7" t="s">
        <v>15</v>
      </c>
      <c r="C45" s="8">
        <f>C46+C51</f>
        <v>7076600</v>
      </c>
      <c r="D45" s="8">
        <f>D46+D51</f>
        <v>1687290.6</v>
      </c>
      <c r="E45" s="9">
        <f t="shared" si="0"/>
        <v>0.23843238278269227</v>
      </c>
    </row>
    <row r="46" spans="1:5" ht="94.5">
      <c r="A46" s="6" t="s">
        <v>35</v>
      </c>
      <c r="B46" s="7" t="s">
        <v>23</v>
      </c>
      <c r="C46" s="8">
        <f>C47+C49</f>
        <v>5942000</v>
      </c>
      <c r="D46" s="8">
        <f>D47+D49</f>
        <v>1246453.74</v>
      </c>
      <c r="E46" s="9">
        <f t="shared" si="0"/>
        <v>0.20977006731740155</v>
      </c>
    </row>
    <row r="47" spans="1:5" ht="78.75">
      <c r="A47" s="6" t="s">
        <v>145</v>
      </c>
      <c r="B47" s="7" t="s">
        <v>26</v>
      </c>
      <c r="C47" s="8">
        <f>C48</f>
        <v>4700000</v>
      </c>
      <c r="D47" s="8">
        <f>D48</f>
        <v>972049.33</v>
      </c>
      <c r="E47" s="9">
        <f t="shared" si="0"/>
        <v>0.2068190063829787</v>
      </c>
    </row>
    <row r="48" spans="1:5" ht="94.5">
      <c r="A48" s="6" t="s">
        <v>146</v>
      </c>
      <c r="B48" s="7" t="s">
        <v>24</v>
      </c>
      <c r="C48" s="8">
        <v>4700000</v>
      </c>
      <c r="D48" s="8">
        <v>972049.33</v>
      </c>
      <c r="E48" s="9">
        <f t="shared" si="0"/>
        <v>0.2068190063829787</v>
      </c>
    </row>
    <row r="49" spans="1:5" ht="94.5">
      <c r="A49" s="6" t="s">
        <v>147</v>
      </c>
      <c r="B49" s="7" t="s">
        <v>27</v>
      </c>
      <c r="C49" s="8">
        <f>C50</f>
        <v>1242000</v>
      </c>
      <c r="D49" s="8">
        <f>D50</f>
        <v>274404.41</v>
      </c>
      <c r="E49" s="9">
        <f t="shared" si="0"/>
        <v>0.22093752818035425</v>
      </c>
    </row>
    <row r="50" spans="1:5" ht="78.75">
      <c r="A50" s="6" t="s">
        <v>148</v>
      </c>
      <c r="B50" s="7" t="s">
        <v>25</v>
      </c>
      <c r="C50" s="8">
        <v>1242000</v>
      </c>
      <c r="D50" s="8">
        <v>274404.41</v>
      </c>
      <c r="E50" s="9">
        <f t="shared" si="0"/>
        <v>0.22093752818035425</v>
      </c>
    </row>
    <row r="51" spans="1:5" ht="94.5">
      <c r="A51" s="7" t="s">
        <v>200</v>
      </c>
      <c r="B51" s="7" t="s">
        <v>201</v>
      </c>
      <c r="C51" s="8">
        <f>C52+C54</f>
        <v>1134600</v>
      </c>
      <c r="D51" s="8">
        <f>D52+D54</f>
        <v>440836.86</v>
      </c>
      <c r="E51" s="9">
        <f t="shared" si="0"/>
        <v>0.388539450026441</v>
      </c>
    </row>
    <row r="52" spans="1:5" ht="78.75">
      <c r="A52" s="6" t="s">
        <v>149</v>
      </c>
      <c r="B52" s="7" t="s">
        <v>34</v>
      </c>
      <c r="C52" s="8">
        <f>C53</f>
        <v>737600</v>
      </c>
      <c r="D52" s="8">
        <f>D53</f>
        <v>307103.86</v>
      </c>
      <c r="E52" s="9">
        <f t="shared" si="0"/>
        <v>0.4163555585683297</v>
      </c>
    </row>
    <row r="53" spans="1:5" ht="78.75">
      <c r="A53" s="6" t="s">
        <v>150</v>
      </c>
      <c r="B53" s="7" t="s">
        <v>34</v>
      </c>
      <c r="C53" s="8">
        <v>737600</v>
      </c>
      <c r="D53" s="8">
        <v>307103.86</v>
      </c>
      <c r="E53" s="9">
        <f t="shared" si="0"/>
        <v>0.4163555585683297</v>
      </c>
    </row>
    <row r="54" spans="1:5" ht="126">
      <c r="A54" s="6" t="s">
        <v>252</v>
      </c>
      <c r="B54" s="7" t="s">
        <v>253</v>
      </c>
      <c r="C54" s="8">
        <f>C55</f>
        <v>397000</v>
      </c>
      <c r="D54" s="8">
        <f>D55</f>
        <v>133733</v>
      </c>
      <c r="E54" s="9">
        <f t="shared" si="0"/>
        <v>0.33685894206549116</v>
      </c>
    </row>
    <row r="55" spans="1:5" ht="126">
      <c r="A55" s="6" t="s">
        <v>255</v>
      </c>
      <c r="B55" s="7" t="s">
        <v>254</v>
      </c>
      <c r="C55" s="8">
        <v>397000</v>
      </c>
      <c r="D55" s="8">
        <v>133733</v>
      </c>
      <c r="E55" s="9">
        <f t="shared" si="0"/>
        <v>0.33685894206549116</v>
      </c>
    </row>
    <row r="56" spans="1:5" ht="31.5">
      <c r="A56" s="6" t="s">
        <v>16</v>
      </c>
      <c r="B56" s="7" t="s">
        <v>17</v>
      </c>
      <c r="C56" s="8">
        <f>C57</f>
        <v>726300</v>
      </c>
      <c r="D56" s="8">
        <f>D57</f>
        <v>753383.9099999999</v>
      </c>
      <c r="E56" s="9">
        <f t="shared" si="0"/>
        <v>1.037290251961999</v>
      </c>
    </row>
    <row r="57" spans="1:5" ht="15.75">
      <c r="A57" s="6" t="s">
        <v>36</v>
      </c>
      <c r="B57" s="6" t="s">
        <v>18</v>
      </c>
      <c r="C57" s="8">
        <f>C58+C59+C60</f>
        <v>726300</v>
      </c>
      <c r="D57" s="8">
        <f>D58+D59+D60</f>
        <v>753383.9099999999</v>
      </c>
      <c r="E57" s="9">
        <f t="shared" si="0"/>
        <v>1.037290251961999</v>
      </c>
    </row>
    <row r="58" spans="1:5" ht="31.5">
      <c r="A58" s="6" t="s">
        <v>37</v>
      </c>
      <c r="B58" s="7" t="s">
        <v>71</v>
      </c>
      <c r="C58" s="8">
        <v>412000</v>
      </c>
      <c r="D58" s="8">
        <v>320525.18</v>
      </c>
      <c r="E58" s="9">
        <f t="shared" si="0"/>
        <v>0.7779737378640776</v>
      </c>
    </row>
    <row r="59" spans="1:5" ht="31.5">
      <c r="A59" s="6" t="s">
        <v>38</v>
      </c>
      <c r="B59" s="7" t="s">
        <v>69</v>
      </c>
      <c r="C59" s="8">
        <v>309600</v>
      </c>
      <c r="D59" s="8">
        <v>52825.01</v>
      </c>
      <c r="E59" s="9">
        <f t="shared" si="0"/>
        <v>0.1706234173126615</v>
      </c>
    </row>
    <row r="60" spans="1:5" ht="31.5">
      <c r="A60" s="6" t="s">
        <v>39</v>
      </c>
      <c r="B60" s="7" t="s">
        <v>70</v>
      </c>
      <c r="C60" s="8">
        <f>C61+C62</f>
        <v>4700</v>
      </c>
      <c r="D60" s="8">
        <f>D61+D62</f>
        <v>380033.72</v>
      </c>
      <c r="E60" s="9">
        <f t="shared" si="0"/>
        <v>80.85823829787233</v>
      </c>
    </row>
    <row r="61" spans="1:5" ht="15.75">
      <c r="A61" s="6" t="s">
        <v>120</v>
      </c>
      <c r="B61" s="7" t="s">
        <v>121</v>
      </c>
      <c r="C61" s="8">
        <v>4700</v>
      </c>
      <c r="D61" s="8">
        <v>132521.36</v>
      </c>
      <c r="E61" s="9">
        <f t="shared" si="0"/>
        <v>28.196034042553187</v>
      </c>
    </row>
    <row r="62" spans="1:5" ht="31.5">
      <c r="A62" s="7" t="s">
        <v>209</v>
      </c>
      <c r="B62" s="7" t="s">
        <v>169</v>
      </c>
      <c r="C62" s="8">
        <v>0</v>
      </c>
      <c r="D62" s="8">
        <v>247512.36</v>
      </c>
      <c r="E62" s="9" t="str">
        <f t="shared" si="0"/>
        <v>-</v>
      </c>
    </row>
    <row r="63" spans="1:5" ht="31.5">
      <c r="A63" s="22" t="s">
        <v>257</v>
      </c>
      <c r="B63" s="23" t="s">
        <v>95</v>
      </c>
      <c r="C63" s="24">
        <f>C64</f>
        <v>0</v>
      </c>
      <c r="D63" s="24">
        <f>D64</f>
        <v>0</v>
      </c>
      <c r="E63" s="9" t="str">
        <f t="shared" si="0"/>
        <v>-</v>
      </c>
    </row>
    <row r="64" spans="1:5" ht="15.75">
      <c r="A64" s="25" t="s">
        <v>256</v>
      </c>
      <c r="B64" s="26" t="s">
        <v>96</v>
      </c>
      <c r="C64" s="24">
        <f>C67+C65</f>
        <v>0</v>
      </c>
      <c r="D64" s="24">
        <f>D67+D65</f>
        <v>0</v>
      </c>
      <c r="E64" s="9" t="str">
        <f t="shared" si="0"/>
        <v>-</v>
      </c>
    </row>
    <row r="65" spans="1:5" ht="31.5">
      <c r="A65" s="25" t="s">
        <v>258</v>
      </c>
      <c r="B65" s="26" t="s">
        <v>259</v>
      </c>
      <c r="C65" s="24">
        <f>C66</f>
        <v>0</v>
      </c>
      <c r="D65" s="24">
        <f>D66</f>
        <v>0</v>
      </c>
      <c r="E65" s="9" t="str">
        <f t="shared" si="0"/>
        <v>-</v>
      </c>
    </row>
    <row r="66" spans="1:5" ht="47.25">
      <c r="A66" s="25" t="s">
        <v>260</v>
      </c>
      <c r="B66" s="26" t="s">
        <v>261</v>
      </c>
      <c r="C66" s="24">
        <v>0</v>
      </c>
      <c r="D66" s="24">
        <v>0</v>
      </c>
      <c r="E66" s="9" t="str">
        <f t="shared" si="0"/>
        <v>-</v>
      </c>
    </row>
    <row r="67" spans="1:5" ht="15.75">
      <c r="A67" s="25" t="s">
        <v>97</v>
      </c>
      <c r="B67" s="26" t="s">
        <v>98</v>
      </c>
      <c r="C67" s="24">
        <f>C68</f>
        <v>0</v>
      </c>
      <c r="D67" s="24">
        <f>D68</f>
        <v>0</v>
      </c>
      <c r="E67" s="9" t="str">
        <f t="shared" si="0"/>
        <v>-</v>
      </c>
    </row>
    <row r="68" spans="1:5" ht="31.5">
      <c r="A68" s="25" t="s">
        <v>99</v>
      </c>
      <c r="B68" s="26" t="s">
        <v>100</v>
      </c>
      <c r="C68" s="24">
        <v>0</v>
      </c>
      <c r="D68" s="24">
        <v>0</v>
      </c>
      <c r="E68" s="9" t="str">
        <f t="shared" si="0"/>
        <v>-</v>
      </c>
    </row>
    <row r="69" spans="1:5" ht="31.5">
      <c r="A69" s="7" t="s">
        <v>31</v>
      </c>
      <c r="B69" s="7" t="s">
        <v>32</v>
      </c>
      <c r="C69" s="8">
        <f>C73+C70</f>
        <v>5532256</v>
      </c>
      <c r="D69" s="8">
        <f>D73+D70</f>
        <v>1310891.38</v>
      </c>
      <c r="E69" s="9">
        <f t="shared" si="0"/>
        <v>0.23695421542314743</v>
      </c>
    </row>
    <row r="70" spans="1:5" ht="94.5">
      <c r="A70" s="27" t="s">
        <v>66</v>
      </c>
      <c r="B70" s="28" t="s">
        <v>107</v>
      </c>
      <c r="C70" s="8">
        <f>C71</f>
        <v>5222256</v>
      </c>
      <c r="D70" s="8">
        <f>D71</f>
        <v>1283000</v>
      </c>
      <c r="E70" s="9">
        <f t="shared" si="0"/>
        <v>0.24567926198945436</v>
      </c>
    </row>
    <row r="71" spans="1:5" ht="110.25">
      <c r="A71" s="27" t="s">
        <v>67</v>
      </c>
      <c r="B71" s="28" t="s">
        <v>64</v>
      </c>
      <c r="C71" s="8">
        <f>C72</f>
        <v>5222256</v>
      </c>
      <c r="D71" s="8">
        <f>D72</f>
        <v>1283000</v>
      </c>
      <c r="E71" s="9">
        <f t="shared" si="0"/>
        <v>0.24567926198945436</v>
      </c>
    </row>
    <row r="72" spans="1:5" ht="94.5">
      <c r="A72" s="27" t="s">
        <v>68</v>
      </c>
      <c r="B72" s="28" t="s">
        <v>65</v>
      </c>
      <c r="C72" s="8">
        <v>5222256</v>
      </c>
      <c r="D72" s="8">
        <v>1283000</v>
      </c>
      <c r="E72" s="9">
        <f aca="true" t="shared" si="1" ref="E72:E135">_xlfn.IFERROR(D72/C72,"-")</f>
        <v>0.24567926198945436</v>
      </c>
    </row>
    <row r="73" spans="1:5" ht="63">
      <c r="A73" s="7" t="s">
        <v>151</v>
      </c>
      <c r="B73" s="7" t="s">
        <v>33</v>
      </c>
      <c r="C73" s="24">
        <f>C74</f>
        <v>310000</v>
      </c>
      <c r="D73" s="24">
        <f>D74</f>
        <v>27891.38</v>
      </c>
      <c r="E73" s="9">
        <f t="shared" si="1"/>
        <v>0.0899721935483871</v>
      </c>
    </row>
    <row r="74" spans="1:5" ht="47.25">
      <c r="A74" s="7" t="s">
        <v>152</v>
      </c>
      <c r="B74" s="7" t="s">
        <v>28</v>
      </c>
      <c r="C74" s="24">
        <f>C75</f>
        <v>310000</v>
      </c>
      <c r="D74" s="24">
        <f>D75</f>
        <v>27891.38</v>
      </c>
      <c r="E74" s="9">
        <f t="shared" si="1"/>
        <v>0.0899721935483871</v>
      </c>
    </row>
    <row r="75" spans="1:5" ht="63">
      <c r="A75" s="7" t="s">
        <v>153</v>
      </c>
      <c r="B75" s="7" t="s">
        <v>29</v>
      </c>
      <c r="C75" s="24">
        <v>310000</v>
      </c>
      <c r="D75" s="24">
        <v>27891.38</v>
      </c>
      <c r="E75" s="9">
        <f t="shared" si="1"/>
        <v>0.0899721935483871</v>
      </c>
    </row>
    <row r="76" spans="1:5" ht="15.75">
      <c r="A76" s="6" t="s">
        <v>19</v>
      </c>
      <c r="B76" s="7" t="s">
        <v>20</v>
      </c>
      <c r="C76" s="8">
        <f>C77+C94+C96+C99</f>
        <v>235100</v>
      </c>
      <c r="D76" s="8">
        <f>D77+D94+D96+D99</f>
        <v>5804.59</v>
      </c>
      <c r="E76" s="9">
        <f t="shared" si="1"/>
        <v>0.024689876648234795</v>
      </c>
    </row>
    <row r="77" spans="1:5" ht="47.25">
      <c r="A77" s="6" t="s">
        <v>170</v>
      </c>
      <c r="B77" s="7" t="s">
        <v>171</v>
      </c>
      <c r="C77" s="8">
        <f>C78+C80+C82+C84+C86+C88+C90+C92</f>
        <v>224100</v>
      </c>
      <c r="D77" s="8">
        <f>D78+D80+D82+D84+D88+D90+D92</f>
        <v>5804.59</v>
      </c>
      <c r="E77" s="9">
        <f t="shared" si="1"/>
        <v>0.02590178491744757</v>
      </c>
    </row>
    <row r="78" spans="1:5" ht="63">
      <c r="A78" s="6" t="s">
        <v>172</v>
      </c>
      <c r="B78" s="7" t="s">
        <v>173</v>
      </c>
      <c r="C78" s="8">
        <f>C79</f>
        <v>13000</v>
      </c>
      <c r="D78" s="8">
        <f>D79</f>
        <v>1850</v>
      </c>
      <c r="E78" s="9">
        <f t="shared" si="1"/>
        <v>0.1423076923076923</v>
      </c>
    </row>
    <row r="79" spans="1:5" ht="94.5">
      <c r="A79" s="6" t="s">
        <v>174</v>
      </c>
      <c r="B79" s="7" t="s">
        <v>210</v>
      </c>
      <c r="C79" s="8">
        <v>13000</v>
      </c>
      <c r="D79" s="8">
        <v>1850</v>
      </c>
      <c r="E79" s="9">
        <f t="shared" si="1"/>
        <v>0.1423076923076923</v>
      </c>
    </row>
    <row r="80" spans="1:5" ht="94.5">
      <c r="A80" s="6" t="s">
        <v>175</v>
      </c>
      <c r="B80" s="28" t="s">
        <v>176</v>
      </c>
      <c r="C80" s="8">
        <f>C81</f>
        <v>12000</v>
      </c>
      <c r="D80" s="8">
        <f>D81</f>
        <v>1500</v>
      </c>
      <c r="E80" s="9">
        <f t="shared" si="1"/>
        <v>0.125</v>
      </c>
    </row>
    <row r="81" spans="1:5" ht="126">
      <c r="A81" s="6" t="s">
        <v>177</v>
      </c>
      <c r="B81" s="28" t="s">
        <v>178</v>
      </c>
      <c r="C81" s="8">
        <v>12000</v>
      </c>
      <c r="D81" s="8">
        <v>1500</v>
      </c>
      <c r="E81" s="9">
        <f t="shared" si="1"/>
        <v>0.125</v>
      </c>
    </row>
    <row r="82" spans="1:5" ht="63">
      <c r="A82" s="6" t="s">
        <v>179</v>
      </c>
      <c r="B82" s="28" t="s">
        <v>180</v>
      </c>
      <c r="C82" s="8">
        <f>C83</f>
        <v>3500</v>
      </c>
      <c r="D82" s="8">
        <f>D83</f>
        <v>0</v>
      </c>
      <c r="E82" s="9">
        <f t="shared" si="1"/>
        <v>0</v>
      </c>
    </row>
    <row r="83" spans="1:5" ht="94.5">
      <c r="A83" s="6" t="s">
        <v>181</v>
      </c>
      <c r="B83" s="28" t="s">
        <v>182</v>
      </c>
      <c r="C83" s="29">
        <v>3500</v>
      </c>
      <c r="D83" s="30">
        <v>0</v>
      </c>
      <c r="E83" s="9">
        <f t="shared" si="1"/>
        <v>0</v>
      </c>
    </row>
    <row r="84" spans="1:5" ht="63">
      <c r="A84" s="6" t="s">
        <v>262</v>
      </c>
      <c r="B84" s="28" t="s">
        <v>263</v>
      </c>
      <c r="C84" s="29">
        <f>C85</f>
        <v>7000</v>
      </c>
      <c r="D84" s="29">
        <f>D85</f>
        <v>0</v>
      </c>
      <c r="E84" s="9">
        <f t="shared" si="1"/>
        <v>0</v>
      </c>
    </row>
    <row r="85" spans="1:5" ht="94.5">
      <c r="A85" s="6" t="s">
        <v>264</v>
      </c>
      <c r="B85" s="28" t="s">
        <v>265</v>
      </c>
      <c r="C85" s="29">
        <v>7000</v>
      </c>
      <c r="D85" s="29">
        <v>0</v>
      </c>
      <c r="E85" s="9">
        <f t="shared" si="1"/>
        <v>0</v>
      </c>
    </row>
    <row r="86" spans="1:5" ht="94.5">
      <c r="A86" s="6" t="s">
        <v>275</v>
      </c>
      <c r="B86" s="28" t="s">
        <v>276</v>
      </c>
      <c r="C86" s="29">
        <f>C87</f>
        <v>500</v>
      </c>
      <c r="D86" s="29">
        <f>D87</f>
        <v>0</v>
      </c>
      <c r="E86" s="9">
        <f t="shared" si="1"/>
        <v>0</v>
      </c>
    </row>
    <row r="87" spans="1:5" ht="126">
      <c r="A87" s="6" t="s">
        <v>277</v>
      </c>
      <c r="B87" s="28" t="s">
        <v>278</v>
      </c>
      <c r="C87" s="29">
        <v>500</v>
      </c>
      <c r="D87" s="29">
        <v>0</v>
      </c>
      <c r="E87" s="9">
        <f t="shared" si="1"/>
        <v>0</v>
      </c>
    </row>
    <row r="88" spans="1:5" ht="78.75">
      <c r="A88" s="6" t="s">
        <v>231</v>
      </c>
      <c r="B88" s="28" t="s">
        <v>230</v>
      </c>
      <c r="C88" s="29">
        <f>C89</f>
        <v>600</v>
      </c>
      <c r="D88" s="29">
        <f>D89</f>
        <v>0</v>
      </c>
      <c r="E88" s="9">
        <f t="shared" si="1"/>
        <v>0</v>
      </c>
    </row>
    <row r="89" spans="1:5" ht="141.75">
      <c r="A89" s="6" t="s">
        <v>232</v>
      </c>
      <c r="B89" s="28" t="s">
        <v>233</v>
      </c>
      <c r="C89" s="29">
        <v>600</v>
      </c>
      <c r="D89" s="29">
        <v>0</v>
      </c>
      <c r="E89" s="9">
        <f t="shared" si="1"/>
        <v>0</v>
      </c>
    </row>
    <row r="90" spans="1:5" ht="63">
      <c r="A90" s="6" t="s">
        <v>234</v>
      </c>
      <c r="B90" s="28" t="s">
        <v>235</v>
      </c>
      <c r="C90" s="29">
        <f>C91</f>
        <v>130000</v>
      </c>
      <c r="D90" s="30">
        <f>D91</f>
        <v>0</v>
      </c>
      <c r="E90" s="9">
        <f t="shared" si="1"/>
        <v>0</v>
      </c>
    </row>
    <row r="91" spans="1:5" ht="94.5">
      <c r="A91" s="6" t="s">
        <v>236</v>
      </c>
      <c r="B91" s="28" t="s">
        <v>237</v>
      </c>
      <c r="C91" s="29">
        <v>130000</v>
      </c>
      <c r="D91" s="30">
        <v>0</v>
      </c>
      <c r="E91" s="9">
        <f t="shared" si="1"/>
        <v>0</v>
      </c>
    </row>
    <row r="92" spans="1:5" ht="78.75">
      <c r="A92" s="6" t="s">
        <v>183</v>
      </c>
      <c r="B92" s="28" t="s">
        <v>184</v>
      </c>
      <c r="C92" s="8">
        <f>C93</f>
        <v>57500</v>
      </c>
      <c r="D92" s="8">
        <f>D93</f>
        <v>2454.59</v>
      </c>
      <c r="E92" s="9">
        <f t="shared" si="1"/>
        <v>0.04268852173913044</v>
      </c>
    </row>
    <row r="93" spans="1:5" ht="110.25">
      <c r="A93" s="6" t="s">
        <v>185</v>
      </c>
      <c r="B93" s="28" t="s">
        <v>186</v>
      </c>
      <c r="C93" s="8">
        <v>57500</v>
      </c>
      <c r="D93" s="8">
        <v>2454.59</v>
      </c>
      <c r="E93" s="9">
        <f t="shared" si="1"/>
        <v>0.04268852173913044</v>
      </c>
    </row>
    <row r="94" spans="1:5" ht="47.25">
      <c r="A94" s="6" t="s">
        <v>187</v>
      </c>
      <c r="B94" s="28" t="s">
        <v>188</v>
      </c>
      <c r="C94" s="8">
        <f>C95</f>
        <v>10000</v>
      </c>
      <c r="D94" s="8">
        <f>D95</f>
        <v>0</v>
      </c>
      <c r="E94" s="9">
        <f t="shared" si="1"/>
        <v>0</v>
      </c>
    </row>
    <row r="95" spans="1:5" ht="78.75">
      <c r="A95" s="6" t="s">
        <v>279</v>
      </c>
      <c r="B95" s="7" t="s">
        <v>280</v>
      </c>
      <c r="C95" s="8">
        <v>10000</v>
      </c>
      <c r="D95" s="8">
        <v>0</v>
      </c>
      <c r="E95" s="9">
        <f t="shared" si="1"/>
        <v>0</v>
      </c>
    </row>
    <row r="96" spans="1:5" ht="126">
      <c r="A96" s="6" t="s">
        <v>266</v>
      </c>
      <c r="B96" s="7" t="s">
        <v>267</v>
      </c>
      <c r="C96" s="8">
        <f>C97</f>
        <v>0</v>
      </c>
      <c r="D96" s="8">
        <f>D97</f>
        <v>0</v>
      </c>
      <c r="E96" s="9" t="str">
        <f t="shared" si="1"/>
        <v>-</v>
      </c>
    </row>
    <row r="97" spans="1:5" ht="63">
      <c r="A97" s="6" t="s">
        <v>268</v>
      </c>
      <c r="B97" s="7" t="s">
        <v>269</v>
      </c>
      <c r="C97" s="8">
        <f>C98</f>
        <v>0</v>
      </c>
      <c r="D97" s="8">
        <f>D98</f>
        <v>0</v>
      </c>
      <c r="E97" s="9" t="str">
        <f t="shared" si="1"/>
        <v>-</v>
      </c>
    </row>
    <row r="98" spans="1:5" ht="94.5">
      <c r="A98" s="6" t="s">
        <v>270</v>
      </c>
      <c r="B98" s="7" t="s">
        <v>271</v>
      </c>
      <c r="C98" s="8">
        <v>0</v>
      </c>
      <c r="D98" s="8">
        <v>0</v>
      </c>
      <c r="E98" s="9" t="str">
        <f t="shared" si="1"/>
        <v>-</v>
      </c>
    </row>
    <row r="99" spans="1:5" ht="31.5">
      <c r="A99" s="6" t="s">
        <v>238</v>
      </c>
      <c r="B99" s="7" t="s">
        <v>239</v>
      </c>
      <c r="C99" s="8">
        <f>C100</f>
        <v>1000</v>
      </c>
      <c r="D99" s="8">
        <f>D100</f>
        <v>0</v>
      </c>
      <c r="E99" s="9">
        <f t="shared" si="1"/>
        <v>0</v>
      </c>
    </row>
    <row r="100" spans="1:5" ht="94.5">
      <c r="A100" s="6" t="s">
        <v>189</v>
      </c>
      <c r="B100" s="7" t="s">
        <v>190</v>
      </c>
      <c r="C100" s="8">
        <f>C101</f>
        <v>1000</v>
      </c>
      <c r="D100" s="8">
        <f>D101</f>
        <v>0</v>
      </c>
      <c r="E100" s="9">
        <f t="shared" si="1"/>
        <v>0</v>
      </c>
    </row>
    <row r="101" spans="1:5" ht="94.5">
      <c r="A101" s="6" t="s">
        <v>191</v>
      </c>
      <c r="B101" s="7" t="s">
        <v>192</v>
      </c>
      <c r="C101" s="8">
        <v>1000</v>
      </c>
      <c r="D101" s="8">
        <v>0</v>
      </c>
      <c r="E101" s="9">
        <f t="shared" si="1"/>
        <v>0</v>
      </c>
    </row>
    <row r="102" spans="1:5" ht="15.75">
      <c r="A102" s="31" t="s">
        <v>154</v>
      </c>
      <c r="B102" s="7" t="s">
        <v>202</v>
      </c>
      <c r="C102" s="8">
        <f>C103+C105</f>
        <v>0</v>
      </c>
      <c r="D102" s="8">
        <f>D103+D105</f>
        <v>292.56</v>
      </c>
      <c r="E102" s="9" t="str">
        <f t="shared" si="1"/>
        <v>-</v>
      </c>
    </row>
    <row r="103" spans="1:5" ht="15.75">
      <c r="A103" s="31" t="s">
        <v>211</v>
      </c>
      <c r="B103" s="7" t="s">
        <v>212</v>
      </c>
      <c r="C103" s="8">
        <f>C104</f>
        <v>0</v>
      </c>
      <c r="D103" s="8">
        <f>D104</f>
        <v>292.56</v>
      </c>
      <c r="E103" s="9" t="str">
        <f t="shared" si="1"/>
        <v>-</v>
      </c>
    </row>
    <row r="104" spans="1:5" ht="31.5">
      <c r="A104" s="31" t="s">
        <v>155</v>
      </c>
      <c r="B104" s="7" t="s">
        <v>108</v>
      </c>
      <c r="C104" s="8">
        <v>0</v>
      </c>
      <c r="D104" s="8">
        <v>292.56</v>
      </c>
      <c r="E104" s="9" t="str">
        <f t="shared" si="1"/>
        <v>-</v>
      </c>
    </row>
    <row r="105" spans="1:5" ht="15.75" hidden="1">
      <c r="A105" s="31" t="s">
        <v>156</v>
      </c>
      <c r="B105" s="7" t="s">
        <v>119</v>
      </c>
      <c r="C105" s="8">
        <v>0</v>
      </c>
      <c r="D105" s="8">
        <v>0</v>
      </c>
      <c r="E105" s="9" t="str">
        <f t="shared" si="1"/>
        <v>-</v>
      </c>
    </row>
    <row r="106" spans="1:5" ht="31.5" hidden="1">
      <c r="A106" s="31" t="s">
        <v>157</v>
      </c>
      <c r="B106" s="7" t="s">
        <v>118</v>
      </c>
      <c r="C106" s="8">
        <v>0</v>
      </c>
      <c r="D106" s="8">
        <v>0</v>
      </c>
      <c r="E106" s="9" t="str">
        <f t="shared" si="1"/>
        <v>-</v>
      </c>
    </row>
    <row r="107" spans="1:5" ht="15.75">
      <c r="A107" s="31" t="s">
        <v>72</v>
      </c>
      <c r="B107" s="32" t="s">
        <v>203</v>
      </c>
      <c r="C107" s="33">
        <f>C108+C151</f>
        <v>336181617.53</v>
      </c>
      <c r="D107" s="33">
        <f>D108+D154+D151</f>
        <v>112595882.17</v>
      </c>
      <c r="E107" s="9">
        <f t="shared" si="1"/>
        <v>0.3349257553023471</v>
      </c>
    </row>
    <row r="108" spans="1:5" ht="47.25">
      <c r="A108" s="6" t="s">
        <v>73</v>
      </c>
      <c r="B108" s="7" t="s">
        <v>204</v>
      </c>
      <c r="C108" s="8">
        <f>C109+C114+C135+C148</f>
        <v>335981617.53</v>
      </c>
      <c r="D108" s="8">
        <f>D109+D114+D135+D148</f>
        <v>112955751.73</v>
      </c>
      <c r="E108" s="9">
        <f t="shared" si="1"/>
        <v>0.33619622573521935</v>
      </c>
    </row>
    <row r="109" spans="1:5" ht="31.5">
      <c r="A109" s="6" t="s">
        <v>122</v>
      </c>
      <c r="B109" s="7" t="s">
        <v>74</v>
      </c>
      <c r="C109" s="8">
        <f>C110+C112</f>
        <v>46941000</v>
      </c>
      <c r="D109" s="8">
        <f>D110+D112</f>
        <v>29562737</v>
      </c>
      <c r="E109" s="9">
        <f t="shared" si="1"/>
        <v>0.6297849854072133</v>
      </c>
    </row>
    <row r="110" spans="1:5" ht="31.5">
      <c r="A110" s="6" t="s">
        <v>123</v>
      </c>
      <c r="B110" s="7" t="s">
        <v>75</v>
      </c>
      <c r="C110" s="8">
        <f>C111</f>
        <v>33674000</v>
      </c>
      <c r="D110" s="8">
        <f>D111</f>
        <v>25255503</v>
      </c>
      <c r="E110" s="9">
        <f t="shared" si="1"/>
        <v>0.7500000890895052</v>
      </c>
    </row>
    <row r="111" spans="1:5" ht="31.5">
      <c r="A111" s="6" t="s">
        <v>124</v>
      </c>
      <c r="B111" s="7" t="s">
        <v>76</v>
      </c>
      <c r="C111" s="8">
        <v>33674000</v>
      </c>
      <c r="D111" s="8">
        <v>25255503</v>
      </c>
      <c r="E111" s="9">
        <f t="shared" si="1"/>
        <v>0.7500000890895052</v>
      </c>
    </row>
    <row r="112" spans="1:5" ht="31.5">
      <c r="A112" s="6" t="s">
        <v>125</v>
      </c>
      <c r="B112" s="7" t="s">
        <v>77</v>
      </c>
      <c r="C112" s="8">
        <f>C113</f>
        <v>13267000</v>
      </c>
      <c r="D112" s="8">
        <f>D113</f>
        <v>4307234</v>
      </c>
      <c r="E112" s="9">
        <f t="shared" si="1"/>
        <v>0.3246577221677847</v>
      </c>
    </row>
    <row r="113" spans="1:5" ht="31.5">
      <c r="A113" s="6" t="s">
        <v>126</v>
      </c>
      <c r="B113" s="7" t="s">
        <v>78</v>
      </c>
      <c r="C113" s="8">
        <v>13267000</v>
      </c>
      <c r="D113" s="8">
        <v>4307234</v>
      </c>
      <c r="E113" s="9">
        <f t="shared" si="1"/>
        <v>0.3246577221677847</v>
      </c>
    </row>
    <row r="114" spans="1:5" ht="31.5">
      <c r="A114" s="6" t="s">
        <v>127</v>
      </c>
      <c r="B114" s="7" t="s">
        <v>81</v>
      </c>
      <c r="C114" s="34">
        <f>C115+C117+C119+C121+C123+C125+C127+C129+C131+C133</f>
        <v>164121460.25</v>
      </c>
      <c r="D114" s="34">
        <f>D115+D117+D119+D121+D123+D125+D127+D129+D131+D133</f>
        <v>20611621.86</v>
      </c>
      <c r="E114" s="9">
        <f t="shared" si="1"/>
        <v>0.1255876094972778</v>
      </c>
    </row>
    <row r="115" spans="1:5" ht="94.5">
      <c r="A115" s="6" t="s">
        <v>128</v>
      </c>
      <c r="B115" s="7" t="s">
        <v>94</v>
      </c>
      <c r="C115" s="8">
        <f>C116</f>
        <v>12571585.62</v>
      </c>
      <c r="D115" s="8">
        <f>D116</f>
        <v>0</v>
      </c>
      <c r="E115" s="9">
        <f t="shared" si="1"/>
        <v>0</v>
      </c>
    </row>
    <row r="116" spans="1:5" ht="110.25">
      <c r="A116" s="6" t="s">
        <v>129</v>
      </c>
      <c r="B116" s="7" t="s">
        <v>93</v>
      </c>
      <c r="C116" s="8">
        <v>12571585.62</v>
      </c>
      <c r="D116" s="8">
        <v>0</v>
      </c>
      <c r="E116" s="9">
        <f t="shared" si="1"/>
        <v>0</v>
      </c>
    </row>
    <row r="117" spans="1:5" ht="31.5">
      <c r="A117" s="6" t="s">
        <v>281</v>
      </c>
      <c r="B117" s="7" t="s">
        <v>282</v>
      </c>
      <c r="C117" s="8">
        <f>C118</f>
        <v>7737220.06</v>
      </c>
      <c r="D117" s="8">
        <f>D118</f>
        <v>2279918.2</v>
      </c>
      <c r="E117" s="9">
        <f t="shared" si="1"/>
        <v>0.29466890980479626</v>
      </c>
    </row>
    <row r="118" spans="1:5" ht="47.25">
      <c r="A118" s="7" t="s">
        <v>283</v>
      </c>
      <c r="B118" s="7" t="s">
        <v>284</v>
      </c>
      <c r="C118" s="8">
        <v>7737220.06</v>
      </c>
      <c r="D118" s="8">
        <v>2279918.2</v>
      </c>
      <c r="E118" s="9">
        <f t="shared" si="1"/>
        <v>0.29466890980479626</v>
      </c>
    </row>
    <row r="119" spans="1:5" ht="63">
      <c r="A119" s="7" t="s">
        <v>241</v>
      </c>
      <c r="B119" s="7" t="s">
        <v>242</v>
      </c>
      <c r="C119" s="8">
        <f>C120</f>
        <v>5849720</v>
      </c>
      <c r="D119" s="8">
        <f>D120</f>
        <v>2976107.22</v>
      </c>
      <c r="E119" s="9">
        <f t="shared" si="1"/>
        <v>0.5087606278591112</v>
      </c>
    </row>
    <row r="120" spans="1:5" ht="78.75">
      <c r="A120" s="7" t="s">
        <v>240</v>
      </c>
      <c r="B120" s="7" t="s">
        <v>243</v>
      </c>
      <c r="C120" s="8">
        <v>5849720</v>
      </c>
      <c r="D120" s="8">
        <v>2976107.22</v>
      </c>
      <c r="E120" s="9">
        <f t="shared" si="1"/>
        <v>0.5087606278591112</v>
      </c>
    </row>
    <row r="121" spans="1:5" s="37" customFormat="1" ht="63">
      <c r="A121" s="35" t="s">
        <v>285</v>
      </c>
      <c r="B121" s="46" t="s">
        <v>287</v>
      </c>
      <c r="C121" s="36">
        <f>C122</f>
        <v>1767074</v>
      </c>
      <c r="D121" s="36">
        <f>D122</f>
        <v>1767074</v>
      </c>
      <c r="E121" s="9">
        <f t="shared" si="1"/>
        <v>1</v>
      </c>
    </row>
    <row r="122" spans="1:5" ht="63">
      <c r="A122" s="7" t="s">
        <v>286</v>
      </c>
      <c r="B122" s="38" t="s">
        <v>288</v>
      </c>
      <c r="C122" s="8">
        <v>1767074</v>
      </c>
      <c r="D122" s="8">
        <v>1767074</v>
      </c>
      <c r="E122" s="9">
        <f t="shared" si="1"/>
        <v>1</v>
      </c>
    </row>
    <row r="123" spans="1:5" ht="31.5">
      <c r="A123" s="7" t="s">
        <v>130</v>
      </c>
      <c r="B123" s="38" t="s">
        <v>132</v>
      </c>
      <c r="C123" s="8">
        <f>C124</f>
        <v>331506</v>
      </c>
      <c r="D123" s="8">
        <f>D124</f>
        <v>331506</v>
      </c>
      <c r="E123" s="9">
        <f t="shared" si="1"/>
        <v>1</v>
      </c>
    </row>
    <row r="124" spans="1:5" ht="31.5">
      <c r="A124" s="7" t="s">
        <v>131</v>
      </c>
      <c r="B124" s="38" t="s">
        <v>133</v>
      </c>
      <c r="C124" s="8">
        <v>331506</v>
      </c>
      <c r="D124" s="8">
        <v>331506</v>
      </c>
      <c r="E124" s="9">
        <f t="shared" si="1"/>
        <v>1</v>
      </c>
    </row>
    <row r="125" spans="1:5" ht="47.25">
      <c r="A125" s="7" t="s">
        <v>244</v>
      </c>
      <c r="B125" s="39" t="s">
        <v>246</v>
      </c>
      <c r="C125" s="24">
        <f>C126</f>
        <v>43686</v>
      </c>
      <c r="D125" s="24">
        <f>D126</f>
        <v>43686</v>
      </c>
      <c r="E125" s="9">
        <f t="shared" si="1"/>
        <v>1</v>
      </c>
    </row>
    <row r="126" spans="1:5" ht="63">
      <c r="A126" s="7" t="s">
        <v>245</v>
      </c>
      <c r="B126" s="39" t="s">
        <v>247</v>
      </c>
      <c r="C126" s="8">
        <v>43686</v>
      </c>
      <c r="D126" s="8">
        <v>43686</v>
      </c>
      <c r="E126" s="9">
        <f t="shared" si="1"/>
        <v>1</v>
      </c>
    </row>
    <row r="127" spans="1:5" ht="78.75">
      <c r="A127" s="7" t="s">
        <v>213</v>
      </c>
      <c r="B127" s="7" t="s">
        <v>105</v>
      </c>
      <c r="C127" s="8">
        <f>C128</f>
        <v>9219827.43</v>
      </c>
      <c r="D127" s="8">
        <f>D128</f>
        <v>0</v>
      </c>
      <c r="E127" s="9">
        <f t="shared" si="1"/>
        <v>0</v>
      </c>
    </row>
    <row r="128" spans="1:5" ht="78.75">
      <c r="A128" s="7" t="s">
        <v>214</v>
      </c>
      <c r="B128" s="7" t="s">
        <v>104</v>
      </c>
      <c r="C128" s="8">
        <v>9219827.43</v>
      </c>
      <c r="D128" s="8">
        <v>0</v>
      </c>
      <c r="E128" s="9">
        <f t="shared" si="1"/>
        <v>0</v>
      </c>
    </row>
    <row r="129" spans="1:5" ht="31.5">
      <c r="A129" s="7" t="s">
        <v>289</v>
      </c>
      <c r="B129" s="7" t="s">
        <v>290</v>
      </c>
      <c r="C129" s="8">
        <f>C130</f>
        <v>32556808.52</v>
      </c>
      <c r="D129" s="8">
        <f>D130</f>
        <v>8000000</v>
      </c>
      <c r="E129" s="9">
        <f t="shared" si="1"/>
        <v>0.2457243312127942</v>
      </c>
    </row>
    <row r="130" spans="1:5" ht="47.25">
      <c r="A130" s="7" t="s">
        <v>291</v>
      </c>
      <c r="B130" s="7" t="s">
        <v>292</v>
      </c>
      <c r="C130" s="8">
        <v>32556808.52</v>
      </c>
      <c r="D130" s="8">
        <v>8000000</v>
      </c>
      <c r="E130" s="9">
        <f t="shared" si="1"/>
        <v>0.2457243312127942</v>
      </c>
    </row>
    <row r="131" spans="1:5" ht="110.25">
      <c r="A131" s="7" t="s">
        <v>293</v>
      </c>
      <c r="B131" s="7" t="s">
        <v>294</v>
      </c>
      <c r="C131" s="8">
        <f>C132</f>
        <v>28695979.62</v>
      </c>
      <c r="D131" s="8">
        <f>D132</f>
        <v>5057080.44</v>
      </c>
      <c r="E131" s="9">
        <f t="shared" si="1"/>
        <v>0.17622958013517018</v>
      </c>
    </row>
    <row r="132" spans="1:5" ht="110.25">
      <c r="A132" s="7" t="s">
        <v>295</v>
      </c>
      <c r="B132" s="7" t="s">
        <v>296</v>
      </c>
      <c r="C132" s="8">
        <v>28695979.62</v>
      </c>
      <c r="D132" s="8">
        <v>5057080.44</v>
      </c>
      <c r="E132" s="9">
        <f t="shared" si="1"/>
        <v>0.17622958013517018</v>
      </c>
    </row>
    <row r="133" spans="1:5" ht="15.75">
      <c r="A133" s="40" t="s">
        <v>215</v>
      </c>
      <c r="B133" s="41" t="s">
        <v>79</v>
      </c>
      <c r="C133" s="8">
        <f>C134</f>
        <v>65348053</v>
      </c>
      <c r="D133" s="8">
        <f>D134</f>
        <v>156250</v>
      </c>
      <c r="E133" s="9">
        <f t="shared" si="1"/>
        <v>0.002391042928241489</v>
      </c>
    </row>
    <row r="134" spans="1:5" ht="15.75">
      <c r="A134" s="40" t="s">
        <v>216</v>
      </c>
      <c r="B134" s="41" t="s">
        <v>80</v>
      </c>
      <c r="C134" s="8">
        <v>65348053</v>
      </c>
      <c r="D134" s="8">
        <v>156250</v>
      </c>
      <c r="E134" s="9">
        <f t="shared" si="1"/>
        <v>0.002391042928241489</v>
      </c>
    </row>
    <row r="135" spans="1:5" ht="31.5">
      <c r="A135" s="6" t="s">
        <v>217</v>
      </c>
      <c r="B135" s="7" t="s">
        <v>82</v>
      </c>
      <c r="C135" s="8">
        <f>C136+C138+C140+C142+C144+C146</f>
        <v>119919477.28</v>
      </c>
      <c r="D135" s="8">
        <f>D136+D138+D140+D142+D144+D146</f>
        <v>59604512.870000005</v>
      </c>
      <c r="E135" s="9">
        <f t="shared" si="1"/>
        <v>0.4970377975450095</v>
      </c>
    </row>
    <row r="136" spans="1:5" ht="47.25">
      <c r="A136" s="6" t="s">
        <v>218</v>
      </c>
      <c r="B136" s="7" t="s">
        <v>85</v>
      </c>
      <c r="C136" s="8">
        <f>C137</f>
        <v>112494670.28</v>
      </c>
      <c r="D136" s="8">
        <f>D137</f>
        <v>57673894.27</v>
      </c>
      <c r="E136" s="9">
        <f aca="true" t="shared" si="2" ref="E136:E157">_xlfn.IFERROR(D136/C136,"-")</f>
        <v>0.5126811263720253</v>
      </c>
    </row>
    <row r="137" spans="1:5" ht="47.25">
      <c r="A137" s="6" t="s">
        <v>219</v>
      </c>
      <c r="B137" s="7" t="s">
        <v>86</v>
      </c>
      <c r="C137" s="8">
        <v>112494670.28</v>
      </c>
      <c r="D137" s="8">
        <v>57673894.27</v>
      </c>
      <c r="E137" s="9">
        <f t="shared" si="2"/>
        <v>0.5126811263720253</v>
      </c>
    </row>
    <row r="138" spans="1:5" ht="78.75">
      <c r="A138" s="6" t="s">
        <v>220</v>
      </c>
      <c r="B138" s="7" t="s">
        <v>87</v>
      </c>
      <c r="C138" s="8">
        <f>C139</f>
        <v>1274804</v>
      </c>
      <c r="D138" s="8">
        <f>D139</f>
        <v>743862.6</v>
      </c>
      <c r="E138" s="9">
        <f t="shared" si="2"/>
        <v>0.5835113476267724</v>
      </c>
    </row>
    <row r="139" spans="1:5" ht="94.5">
      <c r="A139" s="6" t="s">
        <v>221</v>
      </c>
      <c r="B139" s="7" t="s">
        <v>88</v>
      </c>
      <c r="C139" s="8">
        <v>1274804</v>
      </c>
      <c r="D139" s="8">
        <v>743862.6</v>
      </c>
      <c r="E139" s="9">
        <f t="shared" si="2"/>
        <v>0.5835113476267724</v>
      </c>
    </row>
    <row r="140" spans="1:5" ht="78.75">
      <c r="A140" s="32" t="s">
        <v>222</v>
      </c>
      <c r="B140" s="32" t="s">
        <v>89</v>
      </c>
      <c r="C140" s="8">
        <f>C141</f>
        <v>5641350</v>
      </c>
      <c r="D140" s="8">
        <f>D141</f>
        <v>936100</v>
      </c>
      <c r="E140" s="9">
        <f t="shared" si="2"/>
        <v>0.1659354587111241</v>
      </c>
    </row>
    <row r="141" spans="1:5" ht="78.75">
      <c r="A141" s="32" t="s">
        <v>223</v>
      </c>
      <c r="B141" s="32" t="s">
        <v>90</v>
      </c>
      <c r="C141" s="8">
        <v>5641350</v>
      </c>
      <c r="D141" s="8">
        <v>936100</v>
      </c>
      <c r="E141" s="9">
        <f t="shared" si="2"/>
        <v>0.1659354587111241</v>
      </c>
    </row>
    <row r="142" spans="1:5" ht="47.25">
      <c r="A142" s="32" t="s">
        <v>224</v>
      </c>
      <c r="B142" s="32" t="s">
        <v>297</v>
      </c>
      <c r="C142" s="8">
        <f>C143</f>
        <v>475484</v>
      </c>
      <c r="D142" s="8">
        <f>D143</f>
        <v>237742</v>
      </c>
      <c r="E142" s="9">
        <f t="shared" si="2"/>
        <v>0.5</v>
      </c>
    </row>
    <row r="143" spans="1:5" ht="63">
      <c r="A143" s="32" t="s">
        <v>225</v>
      </c>
      <c r="B143" s="32" t="s">
        <v>298</v>
      </c>
      <c r="C143" s="8">
        <v>475484</v>
      </c>
      <c r="D143" s="8">
        <v>237742</v>
      </c>
      <c r="E143" s="9">
        <f t="shared" si="2"/>
        <v>0.5</v>
      </c>
    </row>
    <row r="144" spans="1:5" ht="63">
      <c r="A144" s="32" t="s">
        <v>301</v>
      </c>
      <c r="B144" s="32" t="s">
        <v>299</v>
      </c>
      <c r="C144" s="8">
        <f>C145</f>
        <v>33169</v>
      </c>
      <c r="D144" s="8">
        <f>D145</f>
        <v>12914</v>
      </c>
      <c r="E144" s="9">
        <f t="shared" si="2"/>
        <v>0.3893394434562393</v>
      </c>
    </row>
    <row r="145" spans="1:5" ht="78.75">
      <c r="A145" s="32" t="s">
        <v>302</v>
      </c>
      <c r="B145" s="32" t="s">
        <v>300</v>
      </c>
      <c r="C145" s="8">
        <v>33169</v>
      </c>
      <c r="D145" s="8">
        <v>12914</v>
      </c>
      <c r="E145" s="9">
        <f t="shared" si="2"/>
        <v>0.3893394434562393</v>
      </c>
    </row>
    <row r="146" spans="1:5" ht="47.25" hidden="1">
      <c r="A146" s="6" t="s">
        <v>226</v>
      </c>
      <c r="B146" s="7" t="s">
        <v>83</v>
      </c>
      <c r="C146" s="13">
        <f>C147</f>
        <v>0</v>
      </c>
      <c r="D146" s="13">
        <f>D147</f>
        <v>0</v>
      </c>
      <c r="E146" s="9" t="str">
        <f t="shared" si="2"/>
        <v>-</v>
      </c>
    </row>
    <row r="147" spans="1:5" ht="47.25" hidden="1">
      <c r="A147" s="6" t="s">
        <v>227</v>
      </c>
      <c r="B147" s="7" t="s">
        <v>84</v>
      </c>
      <c r="C147" s="13">
        <v>0</v>
      </c>
      <c r="D147" s="13">
        <v>0</v>
      </c>
      <c r="E147" s="9" t="str">
        <f t="shared" si="2"/>
        <v>-</v>
      </c>
    </row>
    <row r="148" spans="1:5" ht="15.75">
      <c r="A148" s="22" t="s">
        <v>196</v>
      </c>
      <c r="B148" s="23" t="s">
        <v>111</v>
      </c>
      <c r="C148" s="8">
        <f>C149</f>
        <v>4999680</v>
      </c>
      <c r="D148" s="8">
        <f>D149</f>
        <v>3176880</v>
      </c>
      <c r="E148" s="9">
        <f t="shared" si="2"/>
        <v>0.6354166666666666</v>
      </c>
    </row>
    <row r="149" spans="1:5" ht="78.75">
      <c r="A149" s="25" t="s">
        <v>248</v>
      </c>
      <c r="B149" s="26" t="s">
        <v>250</v>
      </c>
      <c r="C149" s="8">
        <f>C150</f>
        <v>4999680</v>
      </c>
      <c r="D149" s="8">
        <f>D150</f>
        <v>3176880</v>
      </c>
      <c r="E149" s="9">
        <f t="shared" si="2"/>
        <v>0.6354166666666666</v>
      </c>
    </row>
    <row r="150" spans="1:5" ht="78.75">
      <c r="A150" s="25" t="s">
        <v>249</v>
      </c>
      <c r="B150" s="26" t="s">
        <v>251</v>
      </c>
      <c r="C150" s="8">
        <v>4999680</v>
      </c>
      <c r="D150" s="8">
        <v>3176880</v>
      </c>
      <c r="E150" s="9">
        <f t="shared" si="2"/>
        <v>0.6354166666666666</v>
      </c>
    </row>
    <row r="151" spans="1:5" ht="15.75">
      <c r="A151" s="25" t="s">
        <v>197</v>
      </c>
      <c r="B151" s="26" t="s">
        <v>109</v>
      </c>
      <c r="C151" s="8">
        <f>C152</f>
        <v>200000</v>
      </c>
      <c r="D151" s="8">
        <f>D152</f>
        <v>0</v>
      </c>
      <c r="E151" s="9">
        <f t="shared" si="2"/>
        <v>0</v>
      </c>
    </row>
    <row r="152" spans="1:5" ht="31.5">
      <c r="A152" s="25" t="s">
        <v>198</v>
      </c>
      <c r="B152" s="26" t="s">
        <v>110</v>
      </c>
      <c r="C152" s="8">
        <f>C153</f>
        <v>200000</v>
      </c>
      <c r="D152" s="8">
        <f>D153</f>
        <v>0</v>
      </c>
      <c r="E152" s="9">
        <f t="shared" si="2"/>
        <v>0</v>
      </c>
    </row>
    <row r="153" spans="1:5" ht="31.5">
      <c r="A153" s="25" t="s">
        <v>199</v>
      </c>
      <c r="B153" s="26" t="s">
        <v>110</v>
      </c>
      <c r="C153" s="8">
        <v>200000</v>
      </c>
      <c r="D153" s="8">
        <v>0</v>
      </c>
      <c r="E153" s="9">
        <f t="shared" si="2"/>
        <v>0</v>
      </c>
    </row>
    <row r="154" spans="1:5" ht="63">
      <c r="A154" s="22" t="s">
        <v>103</v>
      </c>
      <c r="B154" s="42" t="s">
        <v>102</v>
      </c>
      <c r="C154" s="8">
        <f>C155</f>
        <v>0</v>
      </c>
      <c r="D154" s="8">
        <f>D155</f>
        <v>-359869.56</v>
      </c>
      <c r="E154" s="9" t="str">
        <f t="shared" si="2"/>
        <v>-</v>
      </c>
    </row>
    <row r="155" spans="1:5" ht="63">
      <c r="A155" s="47" t="s">
        <v>228</v>
      </c>
      <c r="B155" s="48" t="s">
        <v>101</v>
      </c>
      <c r="C155" s="43">
        <f>C156</f>
        <v>0</v>
      </c>
      <c r="D155" s="43">
        <f>D156</f>
        <v>-359869.56</v>
      </c>
      <c r="E155" s="9" t="str">
        <f t="shared" si="2"/>
        <v>-</v>
      </c>
    </row>
    <row r="156" spans="1:5" ht="63">
      <c r="A156" s="47" t="s">
        <v>229</v>
      </c>
      <c r="B156" s="49" t="s">
        <v>101</v>
      </c>
      <c r="C156" s="43">
        <v>0</v>
      </c>
      <c r="D156" s="43">
        <v>-359869.56</v>
      </c>
      <c r="E156" s="9" t="str">
        <f t="shared" si="2"/>
        <v>-</v>
      </c>
    </row>
    <row r="157" spans="1:5" ht="15.75">
      <c r="A157" s="52" t="s">
        <v>91</v>
      </c>
      <c r="B157" s="53"/>
      <c r="C157" s="8">
        <f>C7+C107</f>
        <v>440688988.53</v>
      </c>
      <c r="D157" s="8">
        <f>D7+D107</f>
        <v>160728136.84000003</v>
      </c>
      <c r="E157" s="9">
        <f t="shared" si="2"/>
        <v>0.36472011106095165</v>
      </c>
    </row>
    <row r="159" ht="15.75">
      <c r="D159" s="44"/>
    </row>
    <row r="160" spans="2:4" ht="15.75">
      <c r="B160" s="1" t="s">
        <v>303</v>
      </c>
      <c r="C160" s="44">
        <f>C8+C15+C25+C31+C39+C42</f>
        <v>90937115</v>
      </c>
      <c r="D160" s="44">
        <f>D8+D15+D25+D31+D39+D42</f>
        <v>44374591.63000001</v>
      </c>
    </row>
    <row r="161" spans="2:4" ht="15.75">
      <c r="B161" s="1" t="s">
        <v>304</v>
      </c>
      <c r="C161" s="44">
        <f>C45+C56+C63+C69+C76+C102</f>
        <v>13570256</v>
      </c>
      <c r="D161" s="44">
        <f>D45+D56+D63+D69+D76+D102</f>
        <v>3757663.0399999996</v>
      </c>
    </row>
    <row r="162" spans="2:4" ht="15.75">
      <c r="B162" s="1" t="s">
        <v>305</v>
      </c>
      <c r="C162" s="44">
        <f>C107</f>
        <v>336181617.53</v>
      </c>
      <c r="D162" s="44">
        <f>D107</f>
        <v>112595882.17</v>
      </c>
    </row>
    <row r="163" ht="15.75">
      <c r="A163" s="45"/>
    </row>
    <row r="168" ht="15.75">
      <c r="A168" s="1" t="s">
        <v>92</v>
      </c>
    </row>
  </sheetData>
  <sheetProtection/>
  <mergeCells count="8">
    <mergeCell ref="B4:B5"/>
    <mergeCell ref="C1:E1"/>
    <mergeCell ref="A157:B157"/>
    <mergeCell ref="C4:C5"/>
    <mergeCell ref="D4:D5"/>
    <mergeCell ref="A2:E2"/>
    <mergeCell ref="E4:E5"/>
    <mergeCell ref="A4:A5"/>
  </mergeCells>
  <printOptions/>
  <pageMargins left="0.7874015748031497" right="0.1968503937007874" top="0.1968503937007874" bottom="0.1968503937007874" header="0.11811023622047245" footer="0.196850393700787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2022-04-11T12:09:07Z</cp:lastPrinted>
  <dcterms:created xsi:type="dcterms:W3CDTF">1996-10-08T23:32:33Z</dcterms:created>
  <dcterms:modified xsi:type="dcterms:W3CDTF">2022-07-27T09:26:32Z</dcterms:modified>
  <cp:category/>
  <cp:version/>
  <cp:contentType/>
  <cp:contentStatus/>
</cp:coreProperties>
</file>