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5160" yWindow="-195" windowWidth="13725" windowHeight="12165"/>
  </bookViews>
  <sheets>
    <sheet name="Документ (1)" sheetId="1" r:id="rId1"/>
  </sheets>
  <definedNames>
    <definedName name="_xlnm.Print_Titles" localSheetId="0">'Документ (1)'!$3:$3</definedName>
    <definedName name="_xlnm.Print_Area" localSheetId="0">'Документ (1)'!$A$1:$I$363</definedName>
  </definedNames>
  <calcPr calcId="124519"/>
</workbook>
</file>

<file path=xl/calcChain.xml><?xml version="1.0" encoding="utf-8"?>
<calcChain xmlns="http://schemas.openxmlformats.org/spreadsheetml/2006/main">
  <c r="K55" i="1"/>
  <c r="J55"/>
  <c r="K54"/>
  <c r="K56"/>
  <c r="K57"/>
  <c r="J57"/>
  <c r="J56"/>
  <c r="J54"/>
  <c r="G150"/>
  <c r="G98"/>
  <c r="H53"/>
  <c r="G53"/>
  <c r="I71"/>
  <c r="I72"/>
  <c r="I73"/>
  <c r="H72"/>
  <c r="H71" s="1"/>
  <c r="G71"/>
  <c r="G72"/>
  <c r="G296" l="1"/>
  <c r="G293"/>
  <c r="G222"/>
  <c r="I241"/>
  <c r="I243"/>
  <c r="H240"/>
  <c r="I240" s="1"/>
  <c r="H242"/>
  <c r="I242" s="1"/>
  <c r="G239"/>
  <c r="G242"/>
  <c r="G240"/>
  <c r="G139"/>
  <c r="G133"/>
  <c r="G135"/>
  <c r="G127"/>
  <c r="G123"/>
  <c r="I116"/>
  <c r="I119"/>
  <c r="H118"/>
  <c r="H117" s="1"/>
  <c r="G118"/>
  <c r="G117" s="1"/>
  <c r="H115"/>
  <c r="H114" s="1"/>
  <c r="G115"/>
  <c r="G114" s="1"/>
  <c r="G113" s="1"/>
  <c r="H97"/>
  <c r="I99"/>
  <c r="G100"/>
  <c r="G97"/>
  <c r="G52"/>
  <c r="G44"/>
  <c r="G42"/>
  <c r="G40"/>
  <c r="G36"/>
  <c r="G39"/>
  <c r="G315"/>
  <c r="I321"/>
  <c r="I320"/>
  <c r="G87"/>
  <c r="H239" l="1"/>
  <c r="I239" s="1"/>
  <c r="I117"/>
  <c r="I114"/>
  <c r="I118"/>
  <c r="I115"/>
  <c r="H113"/>
  <c r="I113" s="1"/>
  <c r="I339"/>
  <c r="I340"/>
  <c r="H336"/>
  <c r="G338"/>
  <c r="G336" s="1"/>
  <c r="G151"/>
  <c r="G18"/>
  <c r="G17"/>
  <c r="I182" l="1"/>
  <c r="H181"/>
  <c r="H180" s="1"/>
  <c r="G181"/>
  <c r="G180" s="1"/>
  <c r="G166"/>
  <c r="I126"/>
  <c r="I127"/>
  <c r="H125"/>
  <c r="G125"/>
  <c r="I180" l="1"/>
  <c r="I181"/>
  <c r="I179"/>
  <c r="H178"/>
  <c r="G178"/>
  <c r="G177" s="1"/>
  <c r="G176" s="1"/>
  <c r="I293"/>
  <c r="G335"/>
  <c r="G334"/>
  <c r="I306"/>
  <c r="H305"/>
  <c r="H304" s="1"/>
  <c r="G305"/>
  <c r="G304" s="1"/>
  <c r="H291"/>
  <c r="G291"/>
  <c r="I162"/>
  <c r="H161"/>
  <c r="H160" s="1"/>
  <c r="G161"/>
  <c r="G160" s="1"/>
  <c r="I151"/>
  <c r="H149"/>
  <c r="G149"/>
  <c r="I100"/>
  <c r="G64"/>
  <c r="G38"/>
  <c r="G37"/>
  <c r="I178" l="1"/>
  <c r="H177"/>
  <c r="H176" s="1"/>
  <c r="I160"/>
  <c r="I304"/>
  <c r="I305"/>
  <c r="I161"/>
  <c r="I175"/>
  <c r="H174"/>
  <c r="H173" s="1"/>
  <c r="G174"/>
  <c r="G173" s="1"/>
  <c r="I9"/>
  <c r="I10"/>
  <c r="I13"/>
  <c r="I14"/>
  <c r="I16"/>
  <c r="I17"/>
  <c r="I18"/>
  <c r="I20"/>
  <c r="I26"/>
  <c r="I27"/>
  <c r="I30"/>
  <c r="I31"/>
  <c r="I32"/>
  <c r="I34"/>
  <c r="I35"/>
  <c r="I36"/>
  <c r="I37"/>
  <c r="I38"/>
  <c r="I39"/>
  <c r="I40"/>
  <c r="I42"/>
  <c r="I44"/>
  <c r="I48"/>
  <c r="I52"/>
  <c r="I56"/>
  <c r="I57"/>
  <c r="I59"/>
  <c r="I60"/>
  <c r="I63"/>
  <c r="I64"/>
  <c r="I67"/>
  <c r="I70"/>
  <c r="I76"/>
  <c r="I81"/>
  <c r="I82"/>
  <c r="I87"/>
  <c r="I91"/>
  <c r="I95"/>
  <c r="I98"/>
  <c r="I104"/>
  <c r="I105"/>
  <c r="I108"/>
  <c r="I111"/>
  <c r="I123"/>
  <c r="I124"/>
  <c r="I130"/>
  <c r="I133"/>
  <c r="I135"/>
  <c r="I139"/>
  <c r="I140"/>
  <c r="I143"/>
  <c r="I144"/>
  <c r="I147"/>
  <c r="I150"/>
  <c r="I156"/>
  <c r="I159"/>
  <c r="I166"/>
  <c r="I169"/>
  <c r="I172"/>
  <c r="I186"/>
  <c r="I191"/>
  <c r="I194"/>
  <c r="I199"/>
  <c r="I203"/>
  <c r="I206"/>
  <c r="I209"/>
  <c r="I213"/>
  <c r="I216"/>
  <c r="I218"/>
  <c r="I221"/>
  <c r="I225"/>
  <c r="I226"/>
  <c r="I227"/>
  <c r="I229"/>
  <c r="I230"/>
  <c r="I233"/>
  <c r="I234"/>
  <c r="I235"/>
  <c r="I237"/>
  <c r="I238"/>
  <c r="I248"/>
  <c r="I253"/>
  <c r="I259"/>
  <c r="I260"/>
  <c r="I261"/>
  <c r="I263"/>
  <c r="I264"/>
  <c r="I265"/>
  <c r="I267"/>
  <c r="I269"/>
  <c r="I273"/>
  <c r="I278"/>
  <c r="I284"/>
  <c r="I288"/>
  <c r="I289"/>
  <c r="I290"/>
  <c r="I292"/>
  <c r="I294"/>
  <c r="I295"/>
  <c r="I296"/>
  <c r="I298"/>
  <c r="I303"/>
  <c r="I312"/>
  <c r="I313"/>
  <c r="I314"/>
  <c r="I316"/>
  <c r="I317"/>
  <c r="I318"/>
  <c r="I319"/>
  <c r="I323"/>
  <c r="I328"/>
  <c r="I334"/>
  <c r="I335"/>
  <c r="I337"/>
  <c r="I338"/>
  <c r="I342"/>
  <c r="I348"/>
  <c r="I349"/>
  <c r="I352"/>
  <c r="I353"/>
  <c r="I355"/>
  <c r="I357"/>
  <c r="I177" l="1"/>
  <c r="I173"/>
  <c r="I174"/>
  <c r="H356"/>
  <c r="H354"/>
  <c r="H351"/>
  <c r="H347"/>
  <c r="H341"/>
  <c r="H333"/>
  <c r="H327"/>
  <c r="H322"/>
  <c r="H315"/>
  <c r="H311"/>
  <c r="H302"/>
  <c r="H297"/>
  <c r="H287"/>
  <c r="H283"/>
  <c r="H277"/>
  <c r="H272"/>
  <c r="H268"/>
  <c r="H266"/>
  <c r="H262"/>
  <c r="H258"/>
  <c r="H252"/>
  <c r="H247"/>
  <c r="H236"/>
  <c r="H232"/>
  <c r="H228"/>
  <c r="H224"/>
  <c r="H220"/>
  <c r="H217"/>
  <c r="H215"/>
  <c r="H212"/>
  <c r="H208"/>
  <c r="H205"/>
  <c r="H204" s="1"/>
  <c r="H202"/>
  <c r="H201" s="1"/>
  <c r="H198"/>
  <c r="H193"/>
  <c r="H190"/>
  <c r="H185"/>
  <c r="H171"/>
  <c r="H170" s="1"/>
  <c r="H168"/>
  <c r="H167" s="1"/>
  <c r="H165"/>
  <c r="H164" s="1"/>
  <c r="H158"/>
  <c r="H157" s="1"/>
  <c r="H155"/>
  <c r="H146"/>
  <c r="H142"/>
  <c r="H138"/>
  <c r="H134"/>
  <c r="H132"/>
  <c r="H129"/>
  <c r="H122"/>
  <c r="H110"/>
  <c r="H109" s="1"/>
  <c r="H107"/>
  <c r="H106" s="1"/>
  <c r="H103"/>
  <c r="H94"/>
  <c r="H90"/>
  <c r="H86"/>
  <c r="H80"/>
  <c r="H75"/>
  <c r="H69"/>
  <c r="H66"/>
  <c r="H62"/>
  <c r="H58"/>
  <c r="H55"/>
  <c r="H51"/>
  <c r="H47"/>
  <c r="H46" s="1"/>
  <c r="H45" s="1"/>
  <c r="H43"/>
  <c r="H41"/>
  <c r="H33"/>
  <c r="H29"/>
  <c r="H25"/>
  <c r="H24" s="1"/>
  <c r="H19"/>
  <c r="H15"/>
  <c r="H12"/>
  <c r="H8"/>
  <c r="G356"/>
  <c r="G354"/>
  <c r="G351"/>
  <c r="G347"/>
  <c r="G346" s="1"/>
  <c r="G341"/>
  <c r="G333"/>
  <c r="G327"/>
  <c r="G326" s="1"/>
  <c r="G325" s="1"/>
  <c r="G322"/>
  <c r="G311"/>
  <c r="G302"/>
  <c r="G301" s="1"/>
  <c r="G297"/>
  <c r="G287"/>
  <c r="G283"/>
  <c r="G282" s="1"/>
  <c r="G277"/>
  <c r="G276" s="1"/>
  <c r="G272"/>
  <c r="G271" s="1"/>
  <c r="G268"/>
  <c r="G266"/>
  <c r="G262"/>
  <c r="G258"/>
  <c r="G252"/>
  <c r="G251" s="1"/>
  <c r="G247"/>
  <c r="G246" s="1"/>
  <c r="G236"/>
  <c r="G232"/>
  <c r="G228"/>
  <c r="G224"/>
  <c r="G220"/>
  <c r="G219" s="1"/>
  <c r="G217"/>
  <c r="G215"/>
  <c r="G212"/>
  <c r="G211" s="1"/>
  <c r="G208"/>
  <c r="G207" s="1"/>
  <c r="G205"/>
  <c r="G204" s="1"/>
  <c r="G202"/>
  <c r="G201" s="1"/>
  <c r="G198"/>
  <c r="G197" s="1"/>
  <c r="G196" s="1"/>
  <c r="G193"/>
  <c r="G192" s="1"/>
  <c r="G190"/>
  <c r="G189" s="1"/>
  <c r="G185"/>
  <c r="G184" s="1"/>
  <c r="G183" s="1"/>
  <c r="G171"/>
  <c r="G170" s="1"/>
  <c r="G168"/>
  <c r="G167" s="1"/>
  <c r="G165"/>
  <c r="G164" s="1"/>
  <c r="G158"/>
  <c r="G157" s="1"/>
  <c r="G155"/>
  <c r="G154" s="1"/>
  <c r="G148"/>
  <c r="G146"/>
  <c r="G145" s="1"/>
  <c r="G142"/>
  <c r="G141" s="1"/>
  <c r="G138"/>
  <c r="G137" s="1"/>
  <c r="G134"/>
  <c r="G132"/>
  <c r="G129"/>
  <c r="G128" s="1"/>
  <c r="G122"/>
  <c r="G110"/>
  <c r="G109" s="1"/>
  <c r="G107"/>
  <c r="G106" s="1"/>
  <c r="G103"/>
  <c r="G102" s="1"/>
  <c r="G101" s="1"/>
  <c r="G96"/>
  <c r="G94"/>
  <c r="G93" s="1"/>
  <c r="G90"/>
  <c r="G89" s="1"/>
  <c r="G88" s="1"/>
  <c r="G86"/>
  <c r="G85" s="1"/>
  <c r="G84" s="1"/>
  <c r="G80"/>
  <c r="G79" s="1"/>
  <c r="G78" s="1"/>
  <c r="G75"/>
  <c r="G74" s="1"/>
  <c r="G69"/>
  <c r="G68" s="1"/>
  <c r="G66"/>
  <c r="G65" s="1"/>
  <c r="G62"/>
  <c r="G61" s="1"/>
  <c r="G58"/>
  <c r="G55"/>
  <c r="G51"/>
  <c r="G50" s="1"/>
  <c r="G47"/>
  <c r="G46" s="1"/>
  <c r="G43"/>
  <c r="G41"/>
  <c r="G33"/>
  <c r="G29"/>
  <c r="G25"/>
  <c r="G24" s="1"/>
  <c r="G19"/>
  <c r="G15"/>
  <c r="G12"/>
  <c r="G8"/>
  <c r="G7" s="1"/>
  <c r="G153" l="1"/>
  <c r="G163"/>
  <c r="G152" s="1"/>
  <c r="G188"/>
  <c r="G231"/>
  <c r="I341"/>
  <c r="I176"/>
  <c r="H231"/>
  <c r="H163"/>
  <c r="I163" s="1"/>
  <c r="G136"/>
  <c r="G92"/>
  <c r="G121"/>
  <c r="G214"/>
  <c r="H121"/>
  <c r="I121" s="1"/>
  <c r="G200"/>
  <c r="I106"/>
  <c r="I167"/>
  <c r="I201"/>
  <c r="I164"/>
  <c r="I109"/>
  <c r="I170"/>
  <c r="I204"/>
  <c r="H54"/>
  <c r="I55"/>
  <c r="H61"/>
  <c r="I61" s="1"/>
  <c r="I62"/>
  <c r="H68"/>
  <c r="I68" s="1"/>
  <c r="I69"/>
  <c r="H79"/>
  <c r="I80"/>
  <c r="H89"/>
  <c r="I90"/>
  <c r="H96"/>
  <c r="I96" s="1"/>
  <c r="I97"/>
  <c r="H131"/>
  <c r="I132"/>
  <c r="H137"/>
  <c r="I137" s="1"/>
  <c r="I138"/>
  <c r="H145"/>
  <c r="I145" s="1"/>
  <c r="I146"/>
  <c r="H154"/>
  <c r="I155"/>
  <c r="H184"/>
  <c r="H183" s="1"/>
  <c r="I185"/>
  <c r="H192"/>
  <c r="I192" s="1"/>
  <c r="I193"/>
  <c r="H207"/>
  <c r="I207" s="1"/>
  <c r="I208"/>
  <c r="H219"/>
  <c r="I219" s="1"/>
  <c r="I220"/>
  <c r="H246"/>
  <c r="I247"/>
  <c r="H271"/>
  <c r="I272"/>
  <c r="H282"/>
  <c r="I283"/>
  <c r="H301"/>
  <c r="I302"/>
  <c r="H326"/>
  <c r="I327"/>
  <c r="H346"/>
  <c r="I346" s="1"/>
  <c r="I347"/>
  <c r="G11"/>
  <c r="G28"/>
  <c r="G54"/>
  <c r="G131"/>
  <c r="G223"/>
  <c r="G286"/>
  <c r="G285" s="1"/>
  <c r="G310"/>
  <c r="G309" s="1"/>
  <c r="G308" s="1"/>
  <c r="G332"/>
  <c r="G331" s="1"/>
  <c r="G350"/>
  <c r="I12"/>
  <c r="I19"/>
  <c r="I25"/>
  <c r="I33"/>
  <c r="I43"/>
  <c r="I47"/>
  <c r="I125"/>
  <c r="I215"/>
  <c r="I228"/>
  <c r="I232"/>
  <c r="I258"/>
  <c r="I266"/>
  <c r="I291"/>
  <c r="I315"/>
  <c r="I336"/>
  <c r="I354"/>
  <c r="H7"/>
  <c r="I7" s="1"/>
  <c r="I8"/>
  <c r="H28"/>
  <c r="I28" s="1"/>
  <c r="I41"/>
  <c r="I46"/>
  <c r="H50"/>
  <c r="I51"/>
  <c r="H65"/>
  <c r="I65" s="1"/>
  <c r="I66"/>
  <c r="H74"/>
  <c r="I74" s="1"/>
  <c r="I75"/>
  <c r="H85"/>
  <c r="I86"/>
  <c r="H93"/>
  <c r="I93" s="1"/>
  <c r="I94"/>
  <c r="H102"/>
  <c r="I102" s="1"/>
  <c r="I103"/>
  <c r="H128"/>
  <c r="I128" s="1"/>
  <c r="I129"/>
  <c r="H141"/>
  <c r="I141" s="1"/>
  <c r="I142"/>
  <c r="H148"/>
  <c r="I148" s="1"/>
  <c r="I149"/>
  <c r="I157"/>
  <c r="I158"/>
  <c r="H189"/>
  <c r="I189" s="1"/>
  <c r="I190"/>
  <c r="H197"/>
  <c r="I198"/>
  <c r="H211"/>
  <c r="I211" s="1"/>
  <c r="I212"/>
  <c r="H223"/>
  <c r="H222" s="1"/>
  <c r="I224"/>
  <c r="H251"/>
  <c r="I252"/>
  <c r="H276"/>
  <c r="I277"/>
  <c r="H310"/>
  <c r="I311"/>
  <c r="H332"/>
  <c r="I333"/>
  <c r="H350"/>
  <c r="I350" s="1"/>
  <c r="I351"/>
  <c r="G345"/>
  <c r="I15"/>
  <c r="I24"/>
  <c r="I29"/>
  <c r="I58"/>
  <c r="I107"/>
  <c r="I110"/>
  <c r="I122"/>
  <c r="I134"/>
  <c r="I165"/>
  <c r="I168"/>
  <c r="I171"/>
  <c r="I202"/>
  <c r="I205"/>
  <c r="I217"/>
  <c r="I231"/>
  <c r="I236"/>
  <c r="I262"/>
  <c r="I268"/>
  <c r="I287"/>
  <c r="I297"/>
  <c r="I322"/>
  <c r="I356"/>
  <c r="H286"/>
  <c r="H257"/>
  <c r="H214"/>
  <c r="I214" s="1"/>
  <c r="H200"/>
  <c r="I200" s="1"/>
  <c r="H11"/>
  <c r="I11" s="1"/>
  <c r="H188"/>
  <c r="G344"/>
  <c r="G343" s="1"/>
  <c r="G330"/>
  <c r="G329" s="1"/>
  <c r="G324"/>
  <c r="G300"/>
  <c r="G299" s="1"/>
  <c r="G270"/>
  <c r="G281"/>
  <c r="G275"/>
  <c r="G257"/>
  <c r="G256" s="1"/>
  <c r="G250"/>
  <c r="G245"/>
  <c r="G244" s="1"/>
  <c r="G23"/>
  <c r="G274"/>
  <c r="G249"/>
  <c r="G210"/>
  <c r="G187"/>
  <c r="G120"/>
  <c r="G112" s="1"/>
  <c r="G83"/>
  <c r="G77"/>
  <c r="G6"/>
  <c r="G5" s="1"/>
  <c r="G49"/>
  <c r="G45"/>
  <c r="G280" l="1"/>
  <c r="G307"/>
  <c r="H92"/>
  <c r="I92" s="1"/>
  <c r="G195"/>
  <c r="G279"/>
  <c r="I154"/>
  <c r="H153"/>
  <c r="H136"/>
  <c r="H345"/>
  <c r="I345" s="1"/>
  <c r="H101"/>
  <c r="I101" s="1"/>
  <c r="H23"/>
  <c r="I131"/>
  <c r="H187"/>
  <c r="I187" s="1"/>
  <c r="I188"/>
  <c r="H256"/>
  <c r="I257"/>
  <c r="H344"/>
  <c r="H331"/>
  <c r="I332"/>
  <c r="H309"/>
  <c r="I310"/>
  <c r="H275"/>
  <c r="I276"/>
  <c r="H250"/>
  <c r="I251"/>
  <c r="I222"/>
  <c r="I223"/>
  <c r="H196"/>
  <c r="I197"/>
  <c r="H84"/>
  <c r="I85"/>
  <c r="H49"/>
  <c r="I49" s="1"/>
  <c r="I50"/>
  <c r="H6"/>
  <c r="I23"/>
  <c r="H210"/>
  <c r="I210" s="1"/>
  <c r="I45"/>
  <c r="H120"/>
  <c r="I53"/>
  <c r="I136"/>
  <c r="H285"/>
  <c r="I285" s="1"/>
  <c r="I286"/>
  <c r="H325"/>
  <c r="I326"/>
  <c r="H300"/>
  <c r="H299" s="1"/>
  <c r="I301"/>
  <c r="H281"/>
  <c r="I282"/>
  <c r="H270"/>
  <c r="I270" s="1"/>
  <c r="I271"/>
  <c r="H245"/>
  <c r="I246"/>
  <c r="I183"/>
  <c r="I184"/>
  <c r="H88"/>
  <c r="I88" s="1"/>
  <c r="I89"/>
  <c r="H78"/>
  <c r="I79"/>
  <c r="I54"/>
  <c r="G255"/>
  <c r="G22"/>
  <c r="G4"/>
  <c r="I120" l="1"/>
  <c r="H112"/>
  <c r="I112" s="1"/>
  <c r="G21"/>
  <c r="I153"/>
  <c r="H152"/>
  <c r="I152" s="1"/>
  <c r="H5"/>
  <c r="I6"/>
  <c r="I84"/>
  <c r="H83"/>
  <c r="I83" s="1"/>
  <c r="I196"/>
  <c r="H195"/>
  <c r="I195" s="1"/>
  <c r="H249"/>
  <c r="I249" s="1"/>
  <c r="I250"/>
  <c r="H77"/>
  <c r="I77" s="1"/>
  <c r="I78"/>
  <c r="H244"/>
  <c r="I244" s="1"/>
  <c r="I245"/>
  <c r="I281"/>
  <c r="H280"/>
  <c r="I299"/>
  <c r="I300"/>
  <c r="H324"/>
  <c r="I324" s="1"/>
  <c r="I325"/>
  <c r="H22"/>
  <c r="H274"/>
  <c r="I274" s="1"/>
  <c r="I275"/>
  <c r="H308"/>
  <c r="I309"/>
  <c r="H330"/>
  <c r="I331"/>
  <c r="H343"/>
  <c r="I343" s="1"/>
  <c r="I344"/>
  <c r="H255"/>
  <c r="I256"/>
  <c r="G254"/>
  <c r="G358" s="1"/>
  <c r="I22" l="1"/>
  <c r="H21"/>
  <c r="H279"/>
  <c r="I279" s="1"/>
  <c r="I280"/>
  <c r="H254"/>
  <c r="I254" s="1"/>
  <c r="I255"/>
  <c r="H329"/>
  <c r="I329" s="1"/>
  <c r="I330"/>
  <c r="H307"/>
  <c r="I307" s="1"/>
  <c r="I308"/>
  <c r="H4"/>
  <c r="I4" s="1"/>
  <c r="I5"/>
  <c r="H358" l="1"/>
  <c r="I358" s="1"/>
  <c r="I21"/>
</calcChain>
</file>

<file path=xl/sharedStrings.xml><?xml version="1.0" encoding="utf-8"?>
<sst xmlns="http://schemas.openxmlformats.org/spreadsheetml/2006/main" count="2137" uniqueCount="301">
  <si>
    <t>Документ, учреждение</t>
  </si>
  <si>
    <t>Вед.</t>
  </si>
  <si>
    <t>Разд.</t>
  </si>
  <si>
    <t>Ц.ст.</t>
  </si>
  <si>
    <t>Расх.</t>
  </si>
  <si>
    <t>Эк.класс.</t>
  </si>
  <si>
    <t xml:space="preserve">  Совет народных депутатов города Фокино</t>
  </si>
  <si>
    <t>001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</si>
  <si>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</si>
  <si>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</si>
  <si>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</si>
  <si>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</si>
  <si>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</si>
  <si>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</si>
  <si>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</si>
  <si>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деятельности главы законодательного (представительного) органа муниципального образования</t>
  </si>
  <si>
    <t>7001004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</si>
  <si>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</si>
  <si>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</si>
  <si>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</si>
  <si>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</si>
  <si>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Начисления на выплаты по оплате труда</t>
  </si>
  <si>
    <t>213</t>
  </si>
  <si>
    <t xml:space="preserve">        Обеспечение деятельности законодательного (представительного) органа муниципального образования</t>
  </si>
  <si>
    <t>7001005</t>
  </si>
  <si>
    <t xml:space="preserve">          Иные закупки товаров, работ и услуг для государственных(муниципальных) нужд</t>
  </si>
  <si>
    <t>240</t>
  </si>
  <si>
    <t xml:space="preserve">            Услуги связи</t>
  </si>
  <si>
    <t>221</t>
  </si>
  <si>
    <t xml:space="preserve">            Прочие работы, услуги</t>
  </si>
  <si>
    <t>226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</si>
  <si>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</si>
  <si>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</si>
  <si>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 и иных  платежей</t>
  </si>
  <si>
    <t>852</t>
  </si>
  <si>
    <t xml:space="preserve">            Прочие расходы</t>
  </si>
  <si>
    <t>290</t>
  </si>
  <si>
    <t xml:space="preserve">  Администрация города Фокино</t>
  </si>
  <si>
    <t>002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</si>
  <si>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</si>
  <si>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</si>
  <si>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Обеспечение деятельности главы исполнительно-распорядительного органа муниципального образования</t>
  </si>
  <si>
    <t>0211001</t>
  </si>
  <si>
    <t xml:space="preserve">        Руководство и управление в сфере установленных функций органов местного самоуправления</t>
  </si>
  <si>
    <t>0211010</t>
  </si>
  <si>
    <t xml:space="preserve">            Прочие выплаты</t>
  </si>
  <si>
    <t>212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</si>
  <si>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</si>
  <si>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</si>
  <si>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</si>
  <si>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</si>
  <si>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Увеличение стоимости основных средств</t>
  </si>
  <si>
    <t>310</t>
  </si>
  <si>
    <t xml:space="preserve">          Уплата налога на имущество организаций и земельного налога</t>
  </si>
  <si>
    <t>851</t>
  </si>
  <si>
    <t xml:space="preserve">      Обеспечение проведения выборов и референдумов</t>
  </si>
  <si>
    <t>0107</t>
  </si>
  <si>
    <t xml:space="preserve">        Организация и проведение выборов и референдумов</t>
  </si>
  <si>
    <t>7001011</t>
  </si>
  <si>
    <t xml:space="preserve">          Специальные расходы</t>
  </si>
  <si>
    <t>880</t>
  </si>
  <si>
    <t xml:space="preserve">      Резервные фонды</t>
  </si>
  <si>
    <t>0111</t>
  </si>
  <si>
    <t xml:space="preserve">        Резервные фонды местных администраций</t>
  </si>
  <si>
    <t>7001012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</si>
  <si>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</si>
  <si>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</si>
  <si>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</si>
  <si>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</si>
  <si>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</si>
  <si>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0211202</t>
  </si>
  <si>
    <t xml:space="preserve">        Возмещение морального вреда по решению суда</t>
  </si>
  <si>
    <t>0218008</t>
  </si>
  <si>
    <t xml:space="preserve">          Исполнение судебных актов и мировых соглашений</t>
  </si>
  <si>
    <t>830</t>
  </si>
  <si>
    <t xml:space="preserve">        Судебная экспертиза</t>
  </si>
  <si>
    <t>0218009</t>
  </si>
  <si>
    <t xml:space="preserve">        Мероприятия по созданию многофункционального центра</t>
  </si>
  <si>
    <t>0218010</t>
  </si>
  <si>
    <t xml:space="preserve">        Мероприятия в сфере информационного обеспечения</t>
  </si>
  <si>
    <t>0228002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</si>
  <si>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</si>
  <si>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</si>
  <si>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</si>
  <si>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</si>
  <si>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</si>
  <si>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0211206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</si>
  <si>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</si>
  <si>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</si>
  <si>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</si>
  <si>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</si>
  <si>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Мероприятия по профилактике безнадзорности и правонарушений несовершеннолетних 
</t>
  </si>
  <si>
    <t>0278004</t>
  </si>
  <si>
    <t xml:space="preserve">          Субсидии бюджетным учреждениям на иные цели</t>
  </si>
  <si>
    <t>612</t>
  </si>
  <si>
    <t xml:space="preserve">            Безвозмездные  перечисления государственным и муниципальным организациям</t>
  </si>
  <si>
    <t>241</t>
  </si>
  <si>
    <t xml:space="preserve">      Транспорт</t>
  </si>
  <si>
    <t>0408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</si>
  <si>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</si>
  <si>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0211842</t>
  </si>
  <si>
    <t xml:space="preserve">          Субсидии юридическим лицам (кроме некомерческих организаций), индивидуальным предпринимателям и  физическим лицам 
</t>
  </si>
  <si>
    <t>810</t>
  </si>
  <si>
    <t xml:space="preserve">            Безвозмездные  перечисления  организациям , за исключением государственных и муниципальных</t>
  </si>
  <si>
    <t>242</t>
  </si>
  <si>
    <t xml:space="preserve">      Дорожное хозяйство (дорожные фонды)</t>
  </si>
  <si>
    <t>0409</t>
  </si>
  <si>
    <t xml:space="preserve">        Строительство, архитектура и дорожное хозяйство Брянской области(2014-220гг)  ПП"Автомобильные дороги" (2014-2020гг) Обеспечение сохранности автомобильных дорог местного значения и условий безопасности движения по ним 
</t>
  </si>
  <si>
    <t>0231617</t>
  </si>
  <si>
    <t xml:space="preserve">        Обеспечение сохранности автомобильных дорог местного значения и условий безопасности движения по ним</t>
  </si>
  <si>
    <t>0237201</t>
  </si>
  <si>
    <t xml:space="preserve">      Другие вопросы в области национальной экономики</t>
  </si>
  <si>
    <t>0412</t>
  </si>
  <si>
    <t xml:space="preserve">        Организация и осуществление деятельности в сфере охраны труда</t>
  </si>
  <si>
    <t>0211790</t>
  </si>
  <si>
    <t xml:space="preserve">        Поддержка малого и среднего предпринимательства</t>
  </si>
  <si>
    <t>0211863</t>
  </si>
  <si>
    <t xml:space="preserve">        Мероприятия по землеустройству и землепользованию 
</t>
  </si>
  <si>
    <t>0221742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</si>
  <si>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</si>
  <si>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</si>
  <si>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</si>
  <si>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</si>
  <si>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Повышение энергетической эффективности и обеспечение энергосбережения</t>
  </si>
  <si>
    <t>0241128</t>
  </si>
  <si>
    <t xml:space="preserve">          Бюджетные инвестиции в объекты капитального строительства государственной (муниципальной) собственности 
</t>
  </si>
  <si>
    <t>414</t>
  </si>
  <si>
    <t xml:space="preserve">        Строительство, архитектура и дорожное хозяйство Брянской области (2014-2020 годы) ПП "Развитие социальной и инженерной инфраструктуры Брянскрй области" Софинансирование объектов капитальных вложений муниципальной собственности 
</t>
  </si>
  <si>
    <t>0251127</t>
  </si>
  <si>
    <t xml:space="preserve">        Мероприятия в области коммунального хозяйства</t>
  </si>
  <si>
    <t>0257009</t>
  </si>
  <si>
    <t xml:space="preserve">      Благоустройство</t>
  </si>
  <si>
    <t>0503</t>
  </si>
  <si>
    <t xml:space="preserve">        Уличное освещение</t>
  </si>
  <si>
    <t>0257001</t>
  </si>
  <si>
    <t xml:space="preserve">        Организация и содержание мест захоронения</t>
  </si>
  <si>
    <t>0257003</t>
  </si>
  <si>
    <t xml:space="preserve">        Прочие мероприятия  по благоустройству</t>
  </si>
  <si>
    <t>0257005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</si>
  <si>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</si>
  <si>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</si>
  <si>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</si>
  <si>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</si>
  <si>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Дошкольные образовательные организации</t>
  </si>
  <si>
    <t>0261063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</si>
  <si>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</si>
  <si>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</si>
  <si>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  Финансовое обеспечение получения дошкольного образования в дошкольных образовательных организациях</t>
  </si>
  <si>
    <t>0261471</t>
  </si>
  <si>
    <t xml:space="preserve">      Общее образование</t>
  </si>
  <si>
    <t>0702</t>
  </si>
  <si>
    <t xml:space="preserve">        Общеобразовательные организации</t>
  </si>
  <si>
    <t>0261064</t>
  </si>
  <si>
    <t xml:space="preserve">        Обеспечение деятельности подведомственных учреждений</t>
  </si>
  <si>
    <t>0261066</t>
  </si>
  <si>
    <t xml:space="preserve">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</si>
  <si>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0261470</t>
  </si>
  <si>
    <t xml:space="preserve">      Другие вопросы в области образования</t>
  </si>
  <si>
    <t>0709</t>
  </si>
  <si>
    <t xml:space="preserve">        Мероприятия по профилактике наркомании населения</t>
  </si>
  <si>
    <t>0278005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</si>
  <si>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</si>
  <si>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</si>
  <si>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</si>
  <si>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</si>
  <si>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Библиотеки</t>
  </si>
  <si>
    <t>0281054</t>
  </si>
  <si>
    <t xml:space="preserve">        Дворцы и дома культуры</t>
  </si>
  <si>
    <t>0281059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</si>
  <si>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</si>
  <si>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</si>
  <si>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</si>
  <si>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</si>
  <si>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</si>
  <si>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</si>
  <si>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Ежемесячная доплата к пенсии муниципальным служащим</t>
  </si>
  <si>
    <t>0271651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</si>
  <si>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</si>
  <si>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</si>
  <si>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    Пенсии, пособия , выплачиваемые организациями сектора гос управления</t>
  </si>
  <si>
    <t>263</t>
  </si>
  <si>
    <t xml:space="preserve">      Социальное обеспечение населения</t>
  </si>
  <si>
    <t>1003</t>
  </si>
  <si>
    <t xml:space="preserve">        Социальные выплаты молодым семьям на приобретение жилья</t>
  </si>
  <si>
    <t>0271620</t>
  </si>
  <si>
    <t xml:space="preserve">          Субсидии гражданам на приобретение жилья</t>
  </si>
  <si>
    <t>322</t>
  </si>
  <si>
    <t xml:space="preserve">            Пособия по социальной помощи населению</t>
  </si>
  <si>
    <t>262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</si>
  <si>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</si>
  <si>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>0271671</t>
  </si>
  <si>
    <t xml:space="preserve">          Приобретение товаров, работ, услуг в пользу граждан в целях их социального обеспечения 
</t>
  </si>
  <si>
    <t>323</t>
  </si>
  <si>
    <t xml:space="preserve">        Мероприятия по обеспечению жильем молодых семей г.Фокино</t>
  </si>
  <si>
    <t>0278007</t>
  </si>
  <si>
    <t xml:space="preserve">      Охрана семьи и детства</t>
  </si>
  <si>
    <t>1004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</si>
  <si>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</si>
  <si>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0271670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</si>
  <si>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</si>
  <si>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0271672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</si>
  <si>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</si>
  <si>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0275131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</si>
  <si>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</si>
  <si>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</si>
  <si>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</si>
  <si>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</si>
  <si>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</si>
  <si>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</si>
  <si>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Спортивно-оздоровительные комплексы и центры</t>
  </si>
  <si>
    <t>0291098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</si>
  <si>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</si>
  <si>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</si>
  <si>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</si>
  <si>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</si>
  <si>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Печатные средства массовой информации</t>
  </si>
  <si>
    <t>0211032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</si>
  <si>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</si>
  <si>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</si>
  <si>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</si>
  <si>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</si>
  <si>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0311010</t>
  </si>
  <si>
    <t>0328002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</si>
  <si>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</si>
  <si>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</si>
  <si>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</si>
  <si>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</si>
  <si>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 xml:space="preserve">        Обслуживание муниципального долга</t>
  </si>
  <si>
    <t>0311580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</si>
  <si>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</si>
  <si>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</si>
  <si>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</si>
  <si>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231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</si>
  <si>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</si>
  <si>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</si>
  <si>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</si>
  <si>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0401477</t>
  </si>
  <si>
    <t xml:space="preserve">        Управление учреждениями образования и культуры</t>
  </si>
  <si>
    <t>0401070</t>
  </si>
  <si>
    <t xml:space="preserve">          Расходы на выплаты персоналу казенных учреждений 
</t>
  </si>
  <si>
    <t>110</t>
  </si>
  <si>
    <t xml:space="preserve">        Компенсация части родительской платы за присмотр и уход за детьми в государственных и муниципальных образовательных организациях</t>
  </si>
  <si>
    <t>0401478</t>
  </si>
  <si>
    <t xml:space="preserve">  Отдел имущественных и земельных отношений, архитектуры администрации города Фокино</t>
  </si>
  <si>
    <t>005</t>
  </si>
  <si>
    <t>0511010</t>
  </si>
  <si>
    <t xml:space="preserve">        Мероприятия по землеустройству и землепользованию</t>
  </si>
  <si>
    <t>0521742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</si>
  <si>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</si>
  <si>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</si>
  <si>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</si>
  <si>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</si>
  <si>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</si>
  <si>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</si>
  <si>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Единые диспетчерские службы</t>
  </si>
  <si>
    <t>0601020</t>
  </si>
  <si>
    <t xml:space="preserve">  Контрольно-счетная палата города Фокино</t>
  </si>
  <si>
    <t>016</t>
  </si>
  <si>
    <t xml:space="preserve">        Руководитель контрольно-счётного органа муниципального образования и его заместители</t>
  </si>
  <si>
    <t>7001006</t>
  </si>
  <si>
    <t xml:space="preserve">        Обеспечение деятельности контрольно-счетного органа муниципального образования</t>
  </si>
  <si>
    <t>7001007</t>
  </si>
  <si>
    <t>Всего расходов:</t>
  </si>
  <si>
    <t>Утверждено
 на 2014 год</t>
  </si>
  <si>
    <t>%
 исполнения</t>
  </si>
  <si>
    <t>Исп. Фокина Е.В.</t>
  </si>
  <si>
    <t>Начальник Финансового управления 
администрации города Фокино                                                       ______________Шеремето А.Т.</t>
  </si>
  <si>
    <t>руб.</t>
  </si>
  <si>
    <t>Дополнительные меры государственной поддержки обучающихся</t>
  </si>
  <si>
    <t>Субсидии бюджетным учреждениям на иные цели</t>
  </si>
  <si>
    <t>0261473</t>
  </si>
  <si>
    <t>Отдельные мероприятия по развитию образования</t>
  </si>
  <si>
    <t>0261482</t>
  </si>
  <si>
    <t>0418011</t>
  </si>
  <si>
    <t>Мероприятия по гражданско патриотическому воспитанию</t>
  </si>
  <si>
    <t>0707</t>
  </si>
  <si>
    <t>0261479</t>
  </si>
  <si>
    <t xml:space="preserve">            Молодежная политика и оздоровление детей </t>
  </si>
  <si>
    <t xml:space="preserve">           Мероприятия по проведению оздоровительной кампании детей</t>
  </si>
  <si>
    <t>0268012</t>
  </si>
  <si>
    <t xml:space="preserve">        Реализация мероприятий по проведению оздоровительной кампании детей</t>
  </si>
  <si>
    <t>АНАЛИЗ ИСПОЛНЕНИЯ СВОДНОЙ БЮДЖЕТНОЙ РОСПИСИ 
БЮДЖЕТА ГОРОДСКОГО ОКРУГА "ГОРОД ФОКИНО" (РАСХОДЫ) 
на 01.08.2014г.</t>
  </si>
  <si>
    <t>0501</t>
  </si>
  <si>
    <t>630</t>
  </si>
  <si>
    <t>0257002</t>
  </si>
  <si>
    <t>0259601</t>
  </si>
  <si>
    <t>0278013</t>
  </si>
  <si>
    <t>321</t>
  </si>
  <si>
    <t>Исполнено на
01.08.2014г.</t>
  </si>
  <si>
    <t>Жилищное хозяйство</t>
  </si>
  <si>
    <t>Обеспечение мероприятий по капитальному ремонту муниципального имущества в многоквартирных домах</t>
  </si>
  <si>
    <t>Субсидии некоммерческим организациям (за исключением государственных (муниципальных) учреждений)</t>
  </si>
  <si>
    <t xml:space="preserve">  Безвозмездные  перечисления  организациям , за исключением государственных и муниципальных</t>
  </si>
  <si>
    <t>Обеспечение мероприятий по капитальному ремонту многоквартирных домов за счет средств местного бюджета</t>
  </si>
  <si>
    <t>Почетные граждане города</t>
  </si>
  <si>
    <t xml:space="preserve">   Иные закупки товаров, работ и услуг для государственных(муниципальных) нужд</t>
  </si>
  <si>
    <t>Увеличение стоимости материальных запасов</t>
  </si>
  <si>
    <t>Пособия, компенсации и иные социальные выплаты гражданам, кроме публичных нормативных обязательств</t>
  </si>
  <si>
    <t xml:space="preserve"> Пособия по социальной помощи населению</t>
  </si>
  <si>
    <t>0211864</t>
  </si>
  <si>
    <t>Повышение качества и доступности предоставления государственных и муниципальных услуг в Брянской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</si>
</sst>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33" borderId="0" xfId="0" applyFont="1" applyFill="1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0" fontId="19" fillId="0" borderId="0" xfId="0" applyFont="1"/>
    <xf numFmtId="0" fontId="18" fillId="35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vertical="top" wrapText="1"/>
    </xf>
    <xf numFmtId="49" fontId="18" fillId="33" borderId="12" xfId="0" applyNumberFormat="1" applyFont="1" applyFill="1" applyBorder="1" applyAlignment="1">
      <alignment horizontal="center" vertical="top" shrinkToFi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4" fontId="18" fillId="34" borderId="10" xfId="0" applyNumberFormat="1" applyFont="1" applyFill="1" applyBorder="1" applyAlignment="1">
      <alignment horizontal="center" vertical="top" shrinkToFit="1"/>
    </xf>
    <xf numFmtId="4" fontId="18" fillId="35" borderId="10" xfId="0" applyNumberFormat="1" applyFont="1" applyFill="1" applyBorder="1" applyAlignment="1">
      <alignment horizontal="center" vertical="top" shrinkToFit="1"/>
    </xf>
    <xf numFmtId="4" fontId="18" fillId="34" borderId="12" xfId="0" applyNumberFormat="1" applyFont="1" applyFill="1" applyBorder="1" applyAlignment="1">
      <alignment horizontal="center" vertical="top" shrinkToFit="1"/>
    </xf>
    <xf numFmtId="4" fontId="18" fillId="35" borderId="12" xfId="0" applyNumberFormat="1" applyFont="1" applyFill="1" applyBorder="1" applyAlignment="1">
      <alignment horizontal="center" vertical="top" shrinkToFit="1"/>
    </xf>
    <xf numFmtId="0" fontId="19" fillId="0" borderId="0" xfId="0" applyFont="1" applyAlignment="1">
      <alignment horizontal="center"/>
    </xf>
    <xf numFmtId="0" fontId="21" fillId="33" borderId="0" xfId="0" applyFont="1" applyFill="1" applyAlignment="1">
      <alignment wrapText="1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4" fontId="23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35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4" fillId="33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/>
    </xf>
    <xf numFmtId="2" fontId="19" fillId="0" borderId="10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top" shrinkToFit="1"/>
    </xf>
    <xf numFmtId="49" fontId="18" fillId="33" borderId="10" xfId="0" applyNumberFormat="1" applyFont="1" applyFill="1" applyBorder="1" applyAlignment="1">
      <alignment horizontal="left" vertical="top" shrinkToFit="1"/>
    </xf>
    <xf numFmtId="4" fontId="20" fillId="34" borderId="10" xfId="0" applyNumberFormat="1" applyFont="1" applyFill="1" applyBorder="1" applyAlignment="1">
      <alignment horizontal="center" vertical="top" shrinkToFit="1"/>
    </xf>
    <xf numFmtId="4" fontId="20" fillId="35" borderId="10" xfId="0" applyNumberFormat="1" applyFont="1" applyFill="1" applyBorder="1" applyAlignment="1">
      <alignment horizontal="center" vertical="top" shrinkToFit="1"/>
    </xf>
    <xf numFmtId="49" fontId="20" fillId="33" borderId="10" xfId="0" applyNumberFormat="1" applyFont="1" applyFill="1" applyBorder="1" applyAlignment="1">
      <alignment horizontal="center" vertical="top" shrinkToFit="1"/>
    </xf>
    <xf numFmtId="2" fontId="20" fillId="0" borderId="10" xfId="0" applyNumberFormat="1" applyFont="1" applyBorder="1" applyAlignment="1">
      <alignment horizontal="center" vertical="top"/>
    </xf>
    <xf numFmtId="0" fontId="20" fillId="0" borderId="0" xfId="0" applyFont="1"/>
    <xf numFmtId="49" fontId="20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wrapText="1"/>
    </xf>
    <xf numFmtId="4" fontId="20" fillId="0" borderId="10" xfId="0" applyNumberFormat="1" applyFont="1" applyFill="1" applyBorder="1" applyAlignment="1">
      <alignment horizontal="center" vertical="top" shrinkToFit="1"/>
    </xf>
    <xf numFmtId="4" fontId="18" fillId="0" borderId="10" xfId="0" applyNumberFormat="1" applyFont="1" applyFill="1" applyBorder="1" applyAlignment="1">
      <alignment horizontal="center" vertical="top" shrinkToFit="1"/>
    </xf>
    <xf numFmtId="4" fontId="19" fillId="0" borderId="0" xfId="0" applyNumberFormat="1" applyFont="1"/>
    <xf numFmtId="0" fontId="18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left" wrapText="1"/>
    </xf>
    <xf numFmtId="0" fontId="24" fillId="33" borderId="0" xfId="0" applyFont="1" applyFill="1" applyAlignment="1">
      <alignment horizontal="center" vertical="top" wrapText="1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63"/>
  <sheetViews>
    <sheetView showGridLines="0" tabSelected="1" topLeftCell="A176" workbookViewId="0">
      <selection activeCell="H182" activeCellId="1" sqref="H179 H182"/>
    </sheetView>
  </sheetViews>
  <sheetFormatPr defaultRowHeight="12.75" outlineLevelRow="5"/>
  <cols>
    <col min="1" max="1" width="40" style="5" customWidth="1"/>
    <col min="2" max="2" width="6.5703125" style="5" customWidth="1"/>
    <col min="3" max="3" width="6.28515625" style="5" customWidth="1"/>
    <col min="4" max="4" width="8.7109375" style="5" customWidth="1"/>
    <col min="5" max="5" width="6.85546875" style="5" customWidth="1"/>
    <col min="6" max="6" width="8.140625" style="5" customWidth="1"/>
    <col min="7" max="7" width="12.7109375" style="17" customWidth="1"/>
    <col min="8" max="8" width="13.140625" style="12" customWidth="1"/>
    <col min="9" max="9" width="12.5703125" style="5" customWidth="1"/>
    <col min="10" max="10" width="10" style="5" bestFit="1" customWidth="1"/>
    <col min="11" max="11" width="12.7109375" style="5" customWidth="1"/>
    <col min="12" max="12" width="11.42578125" style="5" customWidth="1"/>
    <col min="13" max="16384" width="9.140625" style="5"/>
  </cols>
  <sheetData>
    <row r="1" spans="1:19" s="28" customFormat="1" ht="48.75" customHeight="1">
      <c r="A1" s="46" t="s">
        <v>281</v>
      </c>
      <c r="B1" s="46"/>
      <c r="C1" s="46"/>
      <c r="D1" s="46"/>
      <c r="E1" s="46"/>
      <c r="F1" s="46"/>
      <c r="G1" s="46"/>
      <c r="H1" s="46"/>
      <c r="I1" s="46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 customHeight="1">
      <c r="A2" s="47"/>
      <c r="B2" s="47"/>
      <c r="C2" s="47"/>
      <c r="D2" s="47"/>
      <c r="E2" s="47"/>
      <c r="F2" s="47"/>
      <c r="G2" s="47"/>
      <c r="H2" s="12" t="s">
        <v>267</v>
      </c>
    </row>
    <row r="3" spans="1:19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263</v>
      </c>
      <c r="H3" s="6" t="s">
        <v>288</v>
      </c>
      <c r="I3" s="9" t="s">
        <v>264</v>
      </c>
    </row>
    <row r="4" spans="1:19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10</v>
      </c>
      <c r="G4" s="13">
        <f>G5</f>
        <v>1528911</v>
      </c>
      <c r="H4" s="14">
        <f>H5</f>
        <v>767865.44</v>
      </c>
      <c r="I4" s="29">
        <f>H4/G4*100</f>
        <v>50.223030640763255</v>
      </c>
      <c r="K4" s="43"/>
      <c r="L4" s="43"/>
    </row>
    <row r="5" spans="1:19" outlineLevel="1">
      <c r="A5" s="3" t="s">
        <v>11</v>
      </c>
      <c r="B5" s="4" t="s">
        <v>7</v>
      </c>
      <c r="C5" s="4" t="s">
        <v>12</v>
      </c>
      <c r="D5" s="4" t="s">
        <v>9</v>
      </c>
      <c r="E5" s="4" t="s">
        <v>10</v>
      </c>
      <c r="F5" s="4" t="s">
        <v>10</v>
      </c>
      <c r="G5" s="13">
        <f>G6</f>
        <v>1528911</v>
      </c>
      <c r="H5" s="14">
        <f>H6</f>
        <v>767865.44</v>
      </c>
      <c r="I5" s="29">
        <f t="shared" ref="I5:I68" si="0">H5/G5*100</f>
        <v>50.223030640763255</v>
      </c>
      <c r="K5" s="43"/>
      <c r="L5" s="43"/>
    </row>
    <row r="6" spans="1:19" ht="51" outlineLevel="2">
      <c r="A6" s="3" t="s">
        <v>13</v>
      </c>
      <c r="B6" s="4" t="s">
        <v>7</v>
      </c>
      <c r="C6" s="4" t="s">
        <v>14</v>
      </c>
      <c r="D6" s="4" t="s">
        <v>9</v>
      </c>
      <c r="E6" s="4" t="s">
        <v>10</v>
      </c>
      <c r="F6" s="4" t="s">
        <v>10</v>
      </c>
      <c r="G6" s="13">
        <f>G7+G11</f>
        <v>1528911</v>
      </c>
      <c r="H6" s="14">
        <f>H7+H11</f>
        <v>767865.44</v>
      </c>
      <c r="I6" s="29">
        <f t="shared" si="0"/>
        <v>50.223030640763255</v>
      </c>
    </row>
    <row r="7" spans="1:19" ht="38.25" outlineLevel="3">
      <c r="A7" s="3" t="s">
        <v>15</v>
      </c>
      <c r="B7" s="4" t="s">
        <v>7</v>
      </c>
      <c r="C7" s="4" t="s">
        <v>14</v>
      </c>
      <c r="D7" s="4" t="s">
        <v>16</v>
      </c>
      <c r="E7" s="4" t="s">
        <v>10</v>
      </c>
      <c r="F7" s="4" t="s">
        <v>10</v>
      </c>
      <c r="G7" s="13">
        <f>G8</f>
        <v>928413</v>
      </c>
      <c r="H7" s="14">
        <f>H8</f>
        <v>419229.58999999997</v>
      </c>
      <c r="I7" s="29">
        <f t="shared" si="0"/>
        <v>45.155506224061916</v>
      </c>
    </row>
    <row r="8" spans="1:19" ht="25.5" outlineLevel="4">
      <c r="A8" s="3" t="s">
        <v>17</v>
      </c>
      <c r="B8" s="4" t="s">
        <v>7</v>
      </c>
      <c r="C8" s="4" t="s">
        <v>14</v>
      </c>
      <c r="D8" s="4" t="s">
        <v>16</v>
      </c>
      <c r="E8" s="4" t="s">
        <v>18</v>
      </c>
      <c r="F8" s="4" t="s">
        <v>10</v>
      </c>
      <c r="G8" s="13">
        <f>G9+G10</f>
        <v>928413</v>
      </c>
      <c r="H8" s="14">
        <f>H9+H10</f>
        <v>419229.58999999997</v>
      </c>
      <c r="I8" s="29">
        <f t="shared" si="0"/>
        <v>45.155506224061916</v>
      </c>
    </row>
    <row r="9" spans="1:19" outlineLevel="5">
      <c r="A9" s="3" t="s">
        <v>19</v>
      </c>
      <c r="B9" s="4" t="s">
        <v>7</v>
      </c>
      <c r="C9" s="4" t="s">
        <v>14</v>
      </c>
      <c r="D9" s="4" t="s">
        <v>16</v>
      </c>
      <c r="E9" s="4" t="s">
        <v>18</v>
      </c>
      <c r="F9" s="4" t="s">
        <v>20</v>
      </c>
      <c r="G9" s="13">
        <v>713066</v>
      </c>
      <c r="H9" s="14">
        <v>325605.8</v>
      </c>
      <c r="I9" s="29">
        <f t="shared" si="0"/>
        <v>45.662785772985949</v>
      </c>
    </row>
    <row r="10" spans="1:19" outlineLevel="5">
      <c r="A10" s="3" t="s">
        <v>21</v>
      </c>
      <c r="B10" s="4" t="s">
        <v>7</v>
      </c>
      <c r="C10" s="4" t="s">
        <v>14</v>
      </c>
      <c r="D10" s="4" t="s">
        <v>16</v>
      </c>
      <c r="E10" s="4" t="s">
        <v>18</v>
      </c>
      <c r="F10" s="4" t="s">
        <v>22</v>
      </c>
      <c r="G10" s="13">
        <v>215347</v>
      </c>
      <c r="H10" s="14">
        <v>93623.79</v>
      </c>
      <c r="I10" s="29">
        <f t="shared" si="0"/>
        <v>43.475780948887142</v>
      </c>
    </row>
    <row r="11" spans="1:19" ht="38.25" outlineLevel="3">
      <c r="A11" s="3" t="s">
        <v>23</v>
      </c>
      <c r="B11" s="4" t="s">
        <v>7</v>
      </c>
      <c r="C11" s="4" t="s">
        <v>14</v>
      </c>
      <c r="D11" s="4" t="s">
        <v>24</v>
      </c>
      <c r="E11" s="4" t="s">
        <v>10</v>
      </c>
      <c r="F11" s="4" t="s">
        <v>10</v>
      </c>
      <c r="G11" s="13">
        <f>G12+G15+G19</f>
        <v>600498</v>
      </c>
      <c r="H11" s="14">
        <f>H12+H15+H19</f>
        <v>348635.85</v>
      </c>
      <c r="I11" s="29">
        <f t="shared" si="0"/>
        <v>58.057787036759493</v>
      </c>
    </row>
    <row r="12" spans="1:19" ht="25.5" outlineLevel="4">
      <c r="A12" s="3" t="s">
        <v>17</v>
      </c>
      <c r="B12" s="4" t="s">
        <v>7</v>
      </c>
      <c r="C12" s="4" t="s">
        <v>14</v>
      </c>
      <c r="D12" s="4" t="s">
        <v>24</v>
      </c>
      <c r="E12" s="4" t="s">
        <v>18</v>
      </c>
      <c r="F12" s="4" t="s">
        <v>10</v>
      </c>
      <c r="G12" s="13">
        <f>G13+G14</f>
        <v>512000</v>
      </c>
      <c r="H12" s="14">
        <f>H13+H14</f>
        <v>281165.12</v>
      </c>
      <c r="I12" s="29">
        <f t="shared" si="0"/>
        <v>54.915062499999998</v>
      </c>
    </row>
    <row r="13" spans="1:19" outlineLevel="5">
      <c r="A13" s="3" t="s">
        <v>19</v>
      </c>
      <c r="B13" s="4" t="s">
        <v>7</v>
      </c>
      <c r="C13" s="4" t="s">
        <v>14</v>
      </c>
      <c r="D13" s="4" t="s">
        <v>24</v>
      </c>
      <c r="E13" s="4" t="s">
        <v>18</v>
      </c>
      <c r="F13" s="4" t="s">
        <v>20</v>
      </c>
      <c r="G13" s="13">
        <v>392000</v>
      </c>
      <c r="H13" s="14">
        <v>217903.44</v>
      </c>
      <c r="I13" s="29">
        <f t="shared" si="0"/>
        <v>55.587612244897954</v>
      </c>
    </row>
    <row r="14" spans="1:19" outlineLevel="5">
      <c r="A14" s="3" t="s">
        <v>21</v>
      </c>
      <c r="B14" s="4" t="s">
        <v>7</v>
      </c>
      <c r="C14" s="4" t="s">
        <v>14</v>
      </c>
      <c r="D14" s="4" t="s">
        <v>24</v>
      </c>
      <c r="E14" s="4" t="s">
        <v>18</v>
      </c>
      <c r="F14" s="4" t="s">
        <v>22</v>
      </c>
      <c r="G14" s="13">
        <v>120000</v>
      </c>
      <c r="H14" s="14">
        <v>63261.68</v>
      </c>
      <c r="I14" s="29">
        <f t="shared" si="0"/>
        <v>52.718066666666665</v>
      </c>
    </row>
    <row r="15" spans="1:19" ht="25.5" outlineLevel="4">
      <c r="A15" s="3" t="s">
        <v>25</v>
      </c>
      <c r="B15" s="4" t="s">
        <v>7</v>
      </c>
      <c r="C15" s="4" t="s">
        <v>14</v>
      </c>
      <c r="D15" s="4" t="s">
        <v>24</v>
      </c>
      <c r="E15" s="4" t="s">
        <v>26</v>
      </c>
      <c r="F15" s="4" t="s">
        <v>10</v>
      </c>
      <c r="G15" s="13">
        <f>G16+G17+G18</f>
        <v>88298</v>
      </c>
      <c r="H15" s="14">
        <f>H16+H17+H18</f>
        <v>67454</v>
      </c>
      <c r="I15" s="29">
        <f t="shared" si="0"/>
        <v>76.393576298443904</v>
      </c>
    </row>
    <row r="16" spans="1:19" outlineLevel="5">
      <c r="A16" s="3" t="s">
        <v>27</v>
      </c>
      <c r="B16" s="4" t="s">
        <v>7</v>
      </c>
      <c r="C16" s="4" t="s">
        <v>14</v>
      </c>
      <c r="D16" s="4" t="s">
        <v>24</v>
      </c>
      <c r="E16" s="4" t="s">
        <v>26</v>
      </c>
      <c r="F16" s="4" t="s">
        <v>28</v>
      </c>
      <c r="G16" s="13">
        <v>12000</v>
      </c>
      <c r="H16" s="14">
        <v>6000</v>
      </c>
      <c r="I16" s="29">
        <f t="shared" si="0"/>
        <v>50</v>
      </c>
    </row>
    <row r="17" spans="1:9" outlineLevel="5">
      <c r="A17" s="3" t="s">
        <v>29</v>
      </c>
      <c r="B17" s="4" t="s">
        <v>7</v>
      </c>
      <c r="C17" s="4" t="s">
        <v>14</v>
      </c>
      <c r="D17" s="4" t="s">
        <v>24</v>
      </c>
      <c r="E17" s="4" t="s">
        <v>26</v>
      </c>
      <c r="F17" s="4" t="s">
        <v>30</v>
      </c>
      <c r="G17" s="13">
        <f>150298-99554+5710</f>
        <v>56454</v>
      </c>
      <c r="H17" s="14">
        <v>56454</v>
      </c>
      <c r="I17" s="29">
        <f t="shared" si="0"/>
        <v>100</v>
      </c>
    </row>
    <row r="18" spans="1:9" ht="25.5" outlineLevel="5">
      <c r="A18" s="3" t="s">
        <v>31</v>
      </c>
      <c r="B18" s="4" t="s">
        <v>7</v>
      </c>
      <c r="C18" s="4" t="s">
        <v>14</v>
      </c>
      <c r="D18" s="4" t="s">
        <v>24</v>
      </c>
      <c r="E18" s="4" t="s">
        <v>26</v>
      </c>
      <c r="F18" s="4" t="s">
        <v>32</v>
      </c>
      <c r="G18" s="13">
        <f>26000-446-5710</f>
        <v>19844</v>
      </c>
      <c r="H18" s="14">
        <v>5000</v>
      </c>
      <c r="I18" s="29">
        <f t="shared" si="0"/>
        <v>25.196532957065109</v>
      </c>
    </row>
    <row r="19" spans="1:9" ht="25.5" outlineLevel="4">
      <c r="A19" s="3" t="s">
        <v>33</v>
      </c>
      <c r="B19" s="4" t="s">
        <v>7</v>
      </c>
      <c r="C19" s="4" t="s">
        <v>14</v>
      </c>
      <c r="D19" s="4" t="s">
        <v>24</v>
      </c>
      <c r="E19" s="4" t="s">
        <v>34</v>
      </c>
      <c r="F19" s="4" t="s">
        <v>10</v>
      </c>
      <c r="G19" s="13">
        <f>G20</f>
        <v>200</v>
      </c>
      <c r="H19" s="14">
        <f>H20</f>
        <v>16.73</v>
      </c>
      <c r="I19" s="29">
        <f t="shared" si="0"/>
        <v>8.3650000000000002</v>
      </c>
    </row>
    <row r="20" spans="1:9" outlineLevel="5">
      <c r="A20" s="3" t="s">
        <v>35</v>
      </c>
      <c r="B20" s="4" t="s">
        <v>7</v>
      </c>
      <c r="C20" s="4" t="s">
        <v>14</v>
      </c>
      <c r="D20" s="4" t="s">
        <v>24</v>
      </c>
      <c r="E20" s="4" t="s">
        <v>34</v>
      </c>
      <c r="F20" s="4" t="s">
        <v>36</v>
      </c>
      <c r="G20" s="13">
        <v>200</v>
      </c>
      <c r="H20" s="14">
        <v>16.73</v>
      </c>
      <c r="I20" s="29">
        <f t="shared" si="0"/>
        <v>8.3650000000000002</v>
      </c>
    </row>
    <row r="21" spans="1:9">
      <c r="A21" s="3" t="s">
        <v>37</v>
      </c>
      <c r="B21" s="4" t="s">
        <v>38</v>
      </c>
      <c r="C21" s="4" t="s">
        <v>8</v>
      </c>
      <c r="D21" s="4" t="s">
        <v>9</v>
      </c>
      <c r="E21" s="4" t="s">
        <v>10</v>
      </c>
      <c r="F21" s="4" t="s">
        <v>10</v>
      </c>
      <c r="G21" s="13">
        <f>G22+G77+G83+G112+G152+G187+G195+G244+G249</f>
        <v>158357530</v>
      </c>
      <c r="H21" s="14">
        <f>H22+H77+H83+H112+H152+H187+H195+H244+H249</f>
        <v>97015331.680000007</v>
      </c>
      <c r="I21" s="29">
        <f t="shared" si="0"/>
        <v>61.263478711748029</v>
      </c>
    </row>
    <row r="22" spans="1:9" outlineLevel="1">
      <c r="A22" s="3" t="s">
        <v>11</v>
      </c>
      <c r="B22" s="4" t="s">
        <v>38</v>
      </c>
      <c r="C22" s="4" t="s">
        <v>12</v>
      </c>
      <c r="D22" s="4" t="s">
        <v>9</v>
      </c>
      <c r="E22" s="4" t="s">
        <v>10</v>
      </c>
      <c r="F22" s="4" t="s">
        <v>10</v>
      </c>
      <c r="G22" s="13">
        <f>G23+G45+G49+G53</f>
        <v>12991656</v>
      </c>
      <c r="H22" s="14">
        <f>H23+H45+H49+H53</f>
        <v>6204643.7300000004</v>
      </c>
      <c r="I22" s="29">
        <f t="shared" si="0"/>
        <v>47.758682418931045</v>
      </c>
    </row>
    <row r="23" spans="1:9" ht="52.5" customHeight="1" outlineLevel="2">
      <c r="A23" s="3" t="s">
        <v>39</v>
      </c>
      <c r="B23" s="4" t="s">
        <v>38</v>
      </c>
      <c r="C23" s="4" t="s">
        <v>40</v>
      </c>
      <c r="D23" s="4" t="s">
        <v>9</v>
      </c>
      <c r="E23" s="4" t="s">
        <v>10</v>
      </c>
      <c r="F23" s="4" t="s">
        <v>10</v>
      </c>
      <c r="G23" s="13">
        <f>G24+G28</f>
        <v>9841995</v>
      </c>
      <c r="H23" s="14">
        <f>H24+H28</f>
        <v>5616838.4300000006</v>
      </c>
      <c r="I23" s="29">
        <f t="shared" si="0"/>
        <v>57.070120742796561</v>
      </c>
    </row>
    <row r="24" spans="1:9" ht="38.25" outlineLevel="3">
      <c r="A24" s="3" t="s">
        <v>41</v>
      </c>
      <c r="B24" s="4" t="s">
        <v>38</v>
      </c>
      <c r="C24" s="4" t="s">
        <v>40</v>
      </c>
      <c r="D24" s="4" t="s">
        <v>42</v>
      </c>
      <c r="E24" s="4" t="s">
        <v>10</v>
      </c>
      <c r="F24" s="4" t="s">
        <v>10</v>
      </c>
      <c r="G24" s="13">
        <f>G25</f>
        <v>998029</v>
      </c>
      <c r="H24" s="14">
        <f>H25</f>
        <v>491189.36</v>
      </c>
      <c r="I24" s="29">
        <f t="shared" si="0"/>
        <v>49.215940618959969</v>
      </c>
    </row>
    <row r="25" spans="1:9" ht="25.5" outlineLevel="4">
      <c r="A25" s="3" t="s">
        <v>17</v>
      </c>
      <c r="B25" s="4" t="s">
        <v>38</v>
      </c>
      <c r="C25" s="4" t="s">
        <v>40</v>
      </c>
      <c r="D25" s="4" t="s">
        <v>42</v>
      </c>
      <c r="E25" s="4" t="s">
        <v>18</v>
      </c>
      <c r="F25" s="4" t="s">
        <v>10</v>
      </c>
      <c r="G25" s="13">
        <f>G26+G27</f>
        <v>998029</v>
      </c>
      <c r="H25" s="14">
        <f>H26+H27</f>
        <v>491189.36</v>
      </c>
      <c r="I25" s="29">
        <f t="shared" si="0"/>
        <v>49.215940618959969</v>
      </c>
    </row>
    <row r="26" spans="1:9" outlineLevel="5">
      <c r="A26" s="3" t="s">
        <v>19</v>
      </c>
      <c r="B26" s="4" t="s">
        <v>38</v>
      </c>
      <c r="C26" s="4" t="s">
        <v>40</v>
      </c>
      <c r="D26" s="4" t="s">
        <v>42</v>
      </c>
      <c r="E26" s="4" t="s">
        <v>18</v>
      </c>
      <c r="F26" s="4" t="s">
        <v>20</v>
      </c>
      <c r="G26" s="13">
        <v>766536</v>
      </c>
      <c r="H26" s="14">
        <v>370464.31</v>
      </c>
      <c r="I26" s="29">
        <f t="shared" si="0"/>
        <v>48.329668795725183</v>
      </c>
    </row>
    <row r="27" spans="1:9" outlineLevel="5">
      <c r="A27" s="3" t="s">
        <v>21</v>
      </c>
      <c r="B27" s="4" t="s">
        <v>38</v>
      </c>
      <c r="C27" s="4" t="s">
        <v>40</v>
      </c>
      <c r="D27" s="4" t="s">
        <v>42</v>
      </c>
      <c r="E27" s="4" t="s">
        <v>18</v>
      </c>
      <c r="F27" s="4" t="s">
        <v>22</v>
      </c>
      <c r="G27" s="13">
        <v>231493</v>
      </c>
      <c r="H27" s="14">
        <v>120725.05</v>
      </c>
      <c r="I27" s="29">
        <f t="shared" si="0"/>
        <v>52.150626584821133</v>
      </c>
    </row>
    <row r="28" spans="1:9" ht="38.25" outlineLevel="3">
      <c r="A28" s="3" t="s">
        <v>43</v>
      </c>
      <c r="B28" s="4" t="s">
        <v>38</v>
      </c>
      <c r="C28" s="4" t="s">
        <v>40</v>
      </c>
      <c r="D28" s="4" t="s">
        <v>44</v>
      </c>
      <c r="E28" s="4" t="s">
        <v>10</v>
      </c>
      <c r="F28" s="4" t="s">
        <v>10</v>
      </c>
      <c r="G28" s="13">
        <f>G29+G33+G41+G43</f>
        <v>8843966</v>
      </c>
      <c r="H28" s="14">
        <f>H29+H33+H41+H43</f>
        <v>5125649.07</v>
      </c>
      <c r="I28" s="29">
        <f t="shared" si="0"/>
        <v>57.956453812689922</v>
      </c>
    </row>
    <row r="29" spans="1:9" ht="25.5" outlineLevel="4">
      <c r="A29" s="3" t="s">
        <v>17</v>
      </c>
      <c r="B29" s="4" t="s">
        <v>38</v>
      </c>
      <c r="C29" s="4" t="s">
        <v>40</v>
      </c>
      <c r="D29" s="4" t="s">
        <v>44</v>
      </c>
      <c r="E29" s="4" t="s">
        <v>18</v>
      </c>
      <c r="F29" s="4" t="s">
        <v>10</v>
      </c>
      <c r="G29" s="13">
        <f>G30+G32+G31</f>
        <v>7158690</v>
      </c>
      <c r="H29" s="14">
        <f>H30+H32+H31</f>
        <v>3936204.95</v>
      </c>
      <c r="I29" s="29">
        <f t="shared" si="0"/>
        <v>54.984989572114451</v>
      </c>
    </row>
    <row r="30" spans="1:9" outlineLevel="5">
      <c r="A30" s="3" t="s">
        <v>19</v>
      </c>
      <c r="B30" s="4" t="s">
        <v>38</v>
      </c>
      <c r="C30" s="4" t="s">
        <v>40</v>
      </c>
      <c r="D30" s="4" t="s">
        <v>44</v>
      </c>
      <c r="E30" s="4" t="s">
        <v>18</v>
      </c>
      <c r="F30" s="4" t="s">
        <v>20</v>
      </c>
      <c r="G30" s="13">
        <v>5495000</v>
      </c>
      <c r="H30" s="14">
        <v>3015701.34</v>
      </c>
      <c r="I30" s="29">
        <f t="shared" si="0"/>
        <v>54.88082511373976</v>
      </c>
    </row>
    <row r="31" spans="1:9" outlineLevel="5">
      <c r="A31" s="3" t="s">
        <v>45</v>
      </c>
      <c r="B31" s="4" t="s">
        <v>38</v>
      </c>
      <c r="C31" s="4" t="s">
        <v>40</v>
      </c>
      <c r="D31" s="4" t="s">
        <v>44</v>
      </c>
      <c r="E31" s="4" t="s">
        <v>18</v>
      </c>
      <c r="F31" s="4" t="s">
        <v>46</v>
      </c>
      <c r="G31" s="13">
        <v>4200</v>
      </c>
      <c r="H31" s="14">
        <v>1378.33</v>
      </c>
      <c r="I31" s="29">
        <f t="shared" si="0"/>
        <v>32.817380952380951</v>
      </c>
    </row>
    <row r="32" spans="1:9" outlineLevel="5">
      <c r="A32" s="3" t="s">
        <v>21</v>
      </c>
      <c r="B32" s="4" t="s">
        <v>38</v>
      </c>
      <c r="C32" s="4" t="s">
        <v>40</v>
      </c>
      <c r="D32" s="4" t="s">
        <v>44</v>
      </c>
      <c r="E32" s="4" t="s">
        <v>18</v>
      </c>
      <c r="F32" s="4" t="s">
        <v>22</v>
      </c>
      <c r="G32" s="13">
        <v>1659490</v>
      </c>
      <c r="H32" s="14">
        <v>919125.28</v>
      </c>
      <c r="I32" s="29">
        <f t="shared" si="0"/>
        <v>55.386008954558328</v>
      </c>
    </row>
    <row r="33" spans="1:9" ht="25.5" outlineLevel="4">
      <c r="A33" s="3" t="s">
        <v>25</v>
      </c>
      <c r="B33" s="4" t="s">
        <v>38</v>
      </c>
      <c r="C33" s="4" t="s">
        <v>40</v>
      </c>
      <c r="D33" s="4" t="s">
        <v>44</v>
      </c>
      <c r="E33" s="4" t="s">
        <v>26</v>
      </c>
      <c r="F33" s="4" t="s">
        <v>10</v>
      </c>
      <c r="G33" s="13">
        <f>G34+G35+G36+G37+G38+G39+G40</f>
        <v>1527458</v>
      </c>
      <c r="H33" s="14">
        <f>H34+H35+H36+H37+H38+H39+H40</f>
        <v>1032634.3500000001</v>
      </c>
      <c r="I33" s="29">
        <f t="shared" si="0"/>
        <v>67.604762291336328</v>
      </c>
    </row>
    <row r="34" spans="1:9" outlineLevel="5">
      <c r="A34" s="3" t="s">
        <v>27</v>
      </c>
      <c r="B34" s="4" t="s">
        <v>38</v>
      </c>
      <c r="C34" s="4" t="s">
        <v>40</v>
      </c>
      <c r="D34" s="4" t="s">
        <v>44</v>
      </c>
      <c r="E34" s="4" t="s">
        <v>26</v>
      </c>
      <c r="F34" s="4" t="s">
        <v>28</v>
      </c>
      <c r="G34" s="13">
        <v>231000</v>
      </c>
      <c r="H34" s="14">
        <v>133481.67000000001</v>
      </c>
      <c r="I34" s="29">
        <f t="shared" si="0"/>
        <v>57.784272727272736</v>
      </c>
    </row>
    <row r="35" spans="1:9" outlineLevel="5">
      <c r="A35" s="3" t="s">
        <v>47</v>
      </c>
      <c r="B35" s="4" t="s">
        <v>38</v>
      </c>
      <c r="C35" s="4" t="s">
        <v>40</v>
      </c>
      <c r="D35" s="4" t="s">
        <v>44</v>
      </c>
      <c r="E35" s="4" t="s">
        <v>26</v>
      </c>
      <c r="F35" s="4" t="s">
        <v>48</v>
      </c>
      <c r="G35" s="13">
        <v>832000</v>
      </c>
      <c r="H35" s="14">
        <v>571986.14</v>
      </c>
      <c r="I35" s="29">
        <f t="shared" si="0"/>
        <v>68.748334134615391</v>
      </c>
    </row>
    <row r="36" spans="1:9" ht="25.5" outlineLevel="5">
      <c r="A36" s="3" t="s">
        <v>49</v>
      </c>
      <c r="B36" s="4" t="s">
        <v>38</v>
      </c>
      <c r="C36" s="4" t="s">
        <v>40</v>
      </c>
      <c r="D36" s="4" t="s">
        <v>44</v>
      </c>
      <c r="E36" s="4" t="s">
        <v>26</v>
      </c>
      <c r="F36" s="4" t="s">
        <v>50</v>
      </c>
      <c r="G36" s="13">
        <f>90000-11000-35639</f>
        <v>43361</v>
      </c>
      <c r="H36" s="14">
        <v>34004</v>
      </c>
      <c r="I36" s="29">
        <f t="shared" si="0"/>
        <v>78.420700629598031</v>
      </c>
    </row>
    <row r="37" spans="1:9" outlineLevel="5">
      <c r="A37" s="3" t="s">
        <v>29</v>
      </c>
      <c r="B37" s="4" t="s">
        <v>38</v>
      </c>
      <c r="C37" s="4" t="s">
        <v>40</v>
      </c>
      <c r="D37" s="4" t="s">
        <v>44</v>
      </c>
      <c r="E37" s="4" t="s">
        <v>26</v>
      </c>
      <c r="F37" s="4" t="s">
        <v>30</v>
      </c>
      <c r="G37" s="13">
        <f>110000-2000</f>
        <v>108000</v>
      </c>
      <c r="H37" s="14">
        <v>89022.12</v>
      </c>
      <c r="I37" s="29">
        <f t="shared" si="0"/>
        <v>82.427888888888887</v>
      </c>
    </row>
    <row r="38" spans="1:9" outlineLevel="5">
      <c r="A38" s="3" t="s">
        <v>35</v>
      </c>
      <c r="B38" s="4" t="s">
        <v>38</v>
      </c>
      <c r="C38" s="4" t="s">
        <v>40</v>
      </c>
      <c r="D38" s="4" t="s">
        <v>44</v>
      </c>
      <c r="E38" s="4" t="s">
        <v>26</v>
      </c>
      <c r="F38" s="4" t="s">
        <v>36</v>
      </c>
      <c r="G38" s="13">
        <f>2000+3517</f>
        <v>5517</v>
      </c>
      <c r="H38" s="14">
        <v>5516.4</v>
      </c>
      <c r="I38" s="29">
        <f t="shared" si="0"/>
        <v>99.989124524197919</v>
      </c>
    </row>
    <row r="39" spans="1:9" ht="16.5" customHeight="1" outlineLevel="5">
      <c r="A39" s="3" t="s">
        <v>51</v>
      </c>
      <c r="B39" s="4" t="s">
        <v>38</v>
      </c>
      <c r="C39" s="4" t="s">
        <v>40</v>
      </c>
      <c r="D39" s="4" t="s">
        <v>44</v>
      </c>
      <c r="E39" s="4" t="s">
        <v>26</v>
      </c>
      <c r="F39" s="4" t="s">
        <v>52</v>
      </c>
      <c r="G39" s="13">
        <f>32434+32288+2180</f>
        <v>66902</v>
      </c>
      <c r="H39" s="14">
        <v>66900.320000000007</v>
      </c>
      <c r="I39" s="29">
        <f t="shared" si="0"/>
        <v>99.997488864309005</v>
      </c>
    </row>
    <row r="40" spans="1:9" ht="25.5" outlineLevel="5">
      <c r="A40" s="3" t="s">
        <v>31</v>
      </c>
      <c r="B40" s="4" t="s">
        <v>38</v>
      </c>
      <c r="C40" s="4" t="s">
        <v>40</v>
      </c>
      <c r="D40" s="4" t="s">
        <v>44</v>
      </c>
      <c r="E40" s="4" t="s">
        <v>26</v>
      </c>
      <c r="F40" s="4" t="s">
        <v>32</v>
      </c>
      <c r="G40" s="13">
        <f>244467-1609-2180</f>
        <v>240678</v>
      </c>
      <c r="H40" s="14">
        <v>131723.70000000001</v>
      </c>
      <c r="I40" s="29">
        <f t="shared" si="0"/>
        <v>54.730262009822262</v>
      </c>
    </row>
    <row r="41" spans="1:9" ht="25.5" outlineLevel="4">
      <c r="A41" s="3" t="s">
        <v>53</v>
      </c>
      <c r="B41" s="4" t="s">
        <v>38</v>
      </c>
      <c r="C41" s="4" t="s">
        <v>40</v>
      </c>
      <c r="D41" s="4" t="s">
        <v>44</v>
      </c>
      <c r="E41" s="4" t="s">
        <v>54</v>
      </c>
      <c r="F41" s="4" t="s">
        <v>10</v>
      </c>
      <c r="G41" s="13">
        <f>G42</f>
        <v>136560</v>
      </c>
      <c r="H41" s="14">
        <f>H42</f>
        <v>135799.35</v>
      </c>
      <c r="I41" s="29">
        <f t="shared" si="0"/>
        <v>99.442992091388405</v>
      </c>
    </row>
    <row r="42" spans="1:9" outlineLevel="5">
      <c r="A42" s="3" t="s">
        <v>35</v>
      </c>
      <c r="B42" s="4" t="s">
        <v>38</v>
      </c>
      <c r="C42" s="4" t="s">
        <v>40</v>
      </c>
      <c r="D42" s="4" t="s">
        <v>44</v>
      </c>
      <c r="E42" s="4" t="s">
        <v>54</v>
      </c>
      <c r="F42" s="4" t="s">
        <v>36</v>
      </c>
      <c r="G42" s="13">
        <f>22620+84700+240+29000</f>
        <v>136560</v>
      </c>
      <c r="H42" s="14">
        <v>135799.35</v>
      </c>
      <c r="I42" s="29">
        <f t="shared" si="0"/>
        <v>99.442992091388405</v>
      </c>
    </row>
    <row r="43" spans="1:9" ht="25.5" outlineLevel="4">
      <c r="A43" s="3" t="s">
        <v>33</v>
      </c>
      <c r="B43" s="4" t="s">
        <v>38</v>
      </c>
      <c r="C43" s="4" t="s">
        <v>40</v>
      </c>
      <c r="D43" s="4" t="s">
        <v>44</v>
      </c>
      <c r="E43" s="4" t="s">
        <v>34</v>
      </c>
      <c r="F43" s="4" t="s">
        <v>10</v>
      </c>
      <c r="G43" s="13">
        <f>G44</f>
        <v>21258</v>
      </c>
      <c r="H43" s="14">
        <f>H44</f>
        <v>21010.42</v>
      </c>
      <c r="I43" s="29">
        <f t="shared" si="0"/>
        <v>98.835356101232477</v>
      </c>
    </row>
    <row r="44" spans="1:9" outlineLevel="5">
      <c r="A44" s="3" t="s">
        <v>35</v>
      </c>
      <c r="B44" s="4" t="s">
        <v>38</v>
      </c>
      <c r="C44" s="4" t="s">
        <v>40</v>
      </c>
      <c r="D44" s="4" t="s">
        <v>44</v>
      </c>
      <c r="E44" s="4" t="s">
        <v>34</v>
      </c>
      <c r="F44" s="4" t="s">
        <v>36</v>
      </c>
      <c r="G44" s="13">
        <f>35200-22620+1000+678+7000</f>
        <v>21258</v>
      </c>
      <c r="H44" s="14">
        <v>21010.42</v>
      </c>
      <c r="I44" s="29">
        <f t="shared" si="0"/>
        <v>98.835356101232477</v>
      </c>
    </row>
    <row r="45" spans="1:9" ht="25.5" outlineLevel="2">
      <c r="A45" s="3" t="s">
        <v>55</v>
      </c>
      <c r="B45" s="4" t="s">
        <v>38</v>
      </c>
      <c r="C45" s="4" t="s">
        <v>56</v>
      </c>
      <c r="D45" s="4" t="s">
        <v>9</v>
      </c>
      <c r="E45" s="4" t="s">
        <v>10</v>
      </c>
      <c r="F45" s="4" t="s">
        <v>10</v>
      </c>
      <c r="G45" s="13">
        <f t="shared" ref="G45:H47" si="1">G46</f>
        <v>100000</v>
      </c>
      <c r="H45" s="14">
        <f t="shared" si="1"/>
        <v>44000</v>
      </c>
      <c r="I45" s="29">
        <f t="shared" si="0"/>
        <v>44</v>
      </c>
    </row>
    <row r="46" spans="1:9" ht="25.5" outlineLevel="3">
      <c r="A46" s="3" t="s">
        <v>57</v>
      </c>
      <c r="B46" s="4" t="s">
        <v>38</v>
      </c>
      <c r="C46" s="4" t="s">
        <v>56</v>
      </c>
      <c r="D46" s="4" t="s">
        <v>58</v>
      </c>
      <c r="E46" s="4" t="s">
        <v>10</v>
      </c>
      <c r="F46" s="4" t="s">
        <v>10</v>
      </c>
      <c r="G46" s="13">
        <f t="shared" si="1"/>
        <v>100000</v>
      </c>
      <c r="H46" s="14">
        <f t="shared" si="1"/>
        <v>44000</v>
      </c>
      <c r="I46" s="29">
        <f t="shared" si="0"/>
        <v>44</v>
      </c>
    </row>
    <row r="47" spans="1:9" outlineLevel="4">
      <c r="A47" s="3" t="s">
        <v>59</v>
      </c>
      <c r="B47" s="4" t="s">
        <v>38</v>
      </c>
      <c r="C47" s="4" t="s">
        <v>56</v>
      </c>
      <c r="D47" s="4" t="s">
        <v>58</v>
      </c>
      <c r="E47" s="4" t="s">
        <v>60</v>
      </c>
      <c r="F47" s="4" t="s">
        <v>10</v>
      </c>
      <c r="G47" s="13">
        <f t="shared" si="1"/>
        <v>100000</v>
      </c>
      <c r="H47" s="14">
        <f t="shared" si="1"/>
        <v>44000</v>
      </c>
      <c r="I47" s="29">
        <f t="shared" si="0"/>
        <v>44</v>
      </c>
    </row>
    <row r="48" spans="1:9" outlineLevel="5">
      <c r="A48" s="3" t="s">
        <v>35</v>
      </c>
      <c r="B48" s="4" t="s">
        <v>38</v>
      </c>
      <c r="C48" s="4" t="s">
        <v>56</v>
      </c>
      <c r="D48" s="4" t="s">
        <v>58</v>
      </c>
      <c r="E48" s="4" t="s">
        <v>60</v>
      </c>
      <c r="F48" s="4" t="s">
        <v>36</v>
      </c>
      <c r="G48" s="13">
        <v>100000</v>
      </c>
      <c r="H48" s="14">
        <v>44000</v>
      </c>
      <c r="I48" s="29">
        <f t="shared" si="0"/>
        <v>44</v>
      </c>
    </row>
    <row r="49" spans="1:12" outlineLevel="2">
      <c r="A49" s="3" t="s">
        <v>61</v>
      </c>
      <c r="B49" s="4" t="s">
        <v>38</v>
      </c>
      <c r="C49" s="4" t="s">
        <v>62</v>
      </c>
      <c r="D49" s="4" t="s">
        <v>9</v>
      </c>
      <c r="E49" s="4" t="s">
        <v>10</v>
      </c>
      <c r="F49" s="4" t="s">
        <v>10</v>
      </c>
      <c r="G49" s="13">
        <f t="shared" ref="G49:H51" si="2">G50</f>
        <v>410805</v>
      </c>
      <c r="H49" s="14">
        <f t="shared" si="2"/>
        <v>0</v>
      </c>
      <c r="I49" s="29">
        <f t="shared" si="0"/>
        <v>0</v>
      </c>
    </row>
    <row r="50" spans="1:12" outlineLevel="3">
      <c r="A50" s="3" t="s">
        <v>63</v>
      </c>
      <c r="B50" s="4" t="s">
        <v>38</v>
      </c>
      <c r="C50" s="4" t="s">
        <v>62</v>
      </c>
      <c r="D50" s="4" t="s">
        <v>64</v>
      </c>
      <c r="E50" s="4" t="s">
        <v>10</v>
      </c>
      <c r="F50" s="4" t="s">
        <v>10</v>
      </c>
      <c r="G50" s="13">
        <f t="shared" si="2"/>
        <v>410805</v>
      </c>
      <c r="H50" s="14">
        <f t="shared" si="2"/>
        <v>0</v>
      </c>
      <c r="I50" s="29">
        <f t="shared" si="0"/>
        <v>0</v>
      </c>
    </row>
    <row r="51" spans="1:12" outlineLevel="4">
      <c r="A51" s="3" t="s">
        <v>65</v>
      </c>
      <c r="B51" s="4" t="s">
        <v>38</v>
      </c>
      <c r="C51" s="4" t="s">
        <v>62</v>
      </c>
      <c r="D51" s="4" t="s">
        <v>64</v>
      </c>
      <c r="E51" s="4" t="s">
        <v>66</v>
      </c>
      <c r="F51" s="4" t="s">
        <v>10</v>
      </c>
      <c r="G51" s="13">
        <f t="shared" si="2"/>
        <v>410805</v>
      </c>
      <c r="H51" s="14">
        <f t="shared" si="2"/>
        <v>0</v>
      </c>
      <c r="I51" s="29">
        <f t="shared" si="0"/>
        <v>0</v>
      </c>
    </row>
    <row r="52" spans="1:12" outlineLevel="5">
      <c r="A52" s="3" t="s">
        <v>35</v>
      </c>
      <c r="B52" s="4" t="s">
        <v>38</v>
      </c>
      <c r="C52" s="4" t="s">
        <v>62</v>
      </c>
      <c r="D52" s="4" t="s">
        <v>64</v>
      </c>
      <c r="E52" s="4" t="s">
        <v>66</v>
      </c>
      <c r="F52" s="4" t="s">
        <v>36</v>
      </c>
      <c r="G52" s="13">
        <f>750000-339195</f>
        <v>410805</v>
      </c>
      <c r="H52" s="14">
        <v>0</v>
      </c>
      <c r="I52" s="29">
        <f t="shared" si="0"/>
        <v>0</v>
      </c>
    </row>
    <row r="53" spans="1:12" outlineLevel="2">
      <c r="A53" s="3" t="s">
        <v>67</v>
      </c>
      <c r="B53" s="4" t="s">
        <v>38</v>
      </c>
      <c r="C53" s="4" t="s">
        <v>68</v>
      </c>
      <c r="D53" s="4" t="s">
        <v>9</v>
      </c>
      <c r="E53" s="4" t="s">
        <v>10</v>
      </c>
      <c r="F53" s="4" t="s">
        <v>10</v>
      </c>
      <c r="G53" s="13">
        <f>G54+G61+G65+G68+G74+G71</f>
        <v>2638856</v>
      </c>
      <c r="H53" s="14">
        <f>H54+H61+H65+H68+H74+H71</f>
        <v>543805.30000000005</v>
      </c>
      <c r="I53" s="29">
        <f t="shared" si="0"/>
        <v>20.607615572808825</v>
      </c>
    </row>
    <row r="54" spans="1:12" ht="102" outlineLevel="3">
      <c r="A54" s="3" t="s">
        <v>69</v>
      </c>
      <c r="B54" s="4" t="s">
        <v>38</v>
      </c>
      <c r="C54" s="4" t="s">
        <v>68</v>
      </c>
      <c r="D54" s="4" t="s">
        <v>70</v>
      </c>
      <c r="E54" s="4" t="s">
        <v>10</v>
      </c>
      <c r="F54" s="4" t="s">
        <v>10</v>
      </c>
      <c r="G54" s="13">
        <f>G55+G58</f>
        <v>329200</v>
      </c>
      <c r="H54" s="14">
        <f>H55+H58</f>
        <v>163746.19</v>
      </c>
      <c r="I54" s="29">
        <f t="shared" si="0"/>
        <v>49.740640947752127</v>
      </c>
      <c r="J54" s="43">
        <f>G54+G102+G223+G231</f>
        <v>1316200</v>
      </c>
      <c r="K54" s="43">
        <f>H54+H102+H223+H231</f>
        <v>585847.97</v>
      </c>
    </row>
    <row r="55" spans="1:12" ht="25.5" outlineLevel="4">
      <c r="A55" s="3" t="s">
        <v>17</v>
      </c>
      <c r="B55" s="4" t="s">
        <v>38</v>
      </c>
      <c r="C55" s="4" t="s">
        <v>68</v>
      </c>
      <c r="D55" s="4" t="s">
        <v>70</v>
      </c>
      <c r="E55" s="4" t="s">
        <v>18</v>
      </c>
      <c r="F55" s="4" t="s">
        <v>10</v>
      </c>
      <c r="G55" s="13">
        <f>G56+G57</f>
        <v>285399</v>
      </c>
      <c r="H55" s="14">
        <f>H56+H57</f>
        <v>159894.65</v>
      </c>
      <c r="I55" s="29">
        <f t="shared" si="0"/>
        <v>56.024951033465427</v>
      </c>
      <c r="J55" s="43">
        <f>G56+G104+G225+G233</f>
        <v>872373</v>
      </c>
      <c r="K55" s="43">
        <f>H56+H104+H225+H233</f>
        <v>446063.73</v>
      </c>
      <c r="L55" s="43"/>
    </row>
    <row r="56" spans="1:12" outlineLevel="5">
      <c r="A56" s="3" t="s">
        <v>19</v>
      </c>
      <c r="B56" s="4" t="s">
        <v>38</v>
      </c>
      <c r="C56" s="4" t="s">
        <v>68</v>
      </c>
      <c r="D56" s="4" t="s">
        <v>70</v>
      </c>
      <c r="E56" s="4" t="s">
        <v>18</v>
      </c>
      <c r="F56" s="4" t="s">
        <v>20</v>
      </c>
      <c r="G56" s="13">
        <v>219200</v>
      </c>
      <c r="H56" s="14">
        <v>127598.55</v>
      </c>
      <c r="I56" s="29">
        <f t="shared" si="0"/>
        <v>58.211017335766421</v>
      </c>
      <c r="J56" s="43">
        <f>G226+G234</f>
        <v>1200</v>
      </c>
      <c r="K56" s="43">
        <f>H226+H234</f>
        <v>600</v>
      </c>
      <c r="L56" s="43"/>
    </row>
    <row r="57" spans="1:12" outlineLevel="5">
      <c r="A57" s="3" t="s">
        <v>21</v>
      </c>
      <c r="B57" s="4" t="s">
        <v>38</v>
      </c>
      <c r="C57" s="4" t="s">
        <v>68</v>
      </c>
      <c r="D57" s="4" t="s">
        <v>70</v>
      </c>
      <c r="E57" s="4" t="s">
        <v>18</v>
      </c>
      <c r="F57" s="4" t="s">
        <v>22</v>
      </c>
      <c r="G57" s="13">
        <v>66199</v>
      </c>
      <c r="H57" s="14">
        <v>32296.1</v>
      </c>
      <c r="I57" s="29">
        <f t="shared" si="0"/>
        <v>48.786386501306666</v>
      </c>
      <c r="J57" s="43">
        <f>G57+G105+G227+G235</f>
        <v>263458</v>
      </c>
      <c r="K57" s="43">
        <f>H57+H105+H227+H235</f>
        <v>117498.07</v>
      </c>
      <c r="L57" s="43"/>
    </row>
    <row r="58" spans="1:12" ht="25.5" outlineLevel="4">
      <c r="A58" s="3" t="s">
        <v>25</v>
      </c>
      <c r="B58" s="4" t="s">
        <v>38</v>
      </c>
      <c r="C58" s="4" t="s">
        <v>68</v>
      </c>
      <c r="D58" s="4" t="s">
        <v>70</v>
      </c>
      <c r="E58" s="4" t="s">
        <v>26</v>
      </c>
      <c r="F58" s="4" t="s">
        <v>10</v>
      </c>
      <c r="G58" s="13">
        <f>G59+G60</f>
        <v>43801</v>
      </c>
      <c r="H58" s="14">
        <f>H59+H60</f>
        <v>3851.54</v>
      </c>
      <c r="I58" s="29">
        <f t="shared" si="0"/>
        <v>8.7932695600557071</v>
      </c>
      <c r="K58" s="43"/>
      <c r="L58" s="43"/>
    </row>
    <row r="59" spans="1:12" outlineLevel="5">
      <c r="A59" s="3" t="s">
        <v>27</v>
      </c>
      <c r="B59" s="4" t="s">
        <v>38</v>
      </c>
      <c r="C59" s="4" t="s">
        <v>68</v>
      </c>
      <c r="D59" s="4" t="s">
        <v>70</v>
      </c>
      <c r="E59" s="4" t="s">
        <v>26</v>
      </c>
      <c r="F59" s="4" t="s">
        <v>28</v>
      </c>
      <c r="G59" s="13">
        <v>15000</v>
      </c>
      <c r="H59" s="14">
        <v>3851.54</v>
      </c>
      <c r="I59" s="29">
        <f t="shared" si="0"/>
        <v>25.676933333333334</v>
      </c>
    </row>
    <row r="60" spans="1:12" ht="25.5" outlineLevel="5">
      <c r="A60" s="3" t="s">
        <v>31</v>
      </c>
      <c r="B60" s="4" t="s">
        <v>38</v>
      </c>
      <c r="C60" s="4" t="s">
        <v>68</v>
      </c>
      <c r="D60" s="4" t="s">
        <v>70</v>
      </c>
      <c r="E60" s="4" t="s">
        <v>26</v>
      </c>
      <c r="F60" s="4" t="s">
        <v>32</v>
      </c>
      <c r="G60" s="13">
        <v>28801</v>
      </c>
      <c r="H60" s="14">
        <v>0</v>
      </c>
      <c r="I60" s="29">
        <f t="shared" si="0"/>
        <v>0</v>
      </c>
    </row>
    <row r="61" spans="1:12" ht="25.5" outlineLevel="3">
      <c r="A61" s="3" t="s">
        <v>71</v>
      </c>
      <c r="B61" s="4" t="s">
        <v>38</v>
      </c>
      <c r="C61" s="4" t="s">
        <v>68</v>
      </c>
      <c r="D61" s="4" t="s">
        <v>72</v>
      </c>
      <c r="E61" s="4" t="s">
        <v>10</v>
      </c>
      <c r="F61" s="4" t="s">
        <v>10</v>
      </c>
      <c r="G61" s="13">
        <f>G62</f>
        <v>214756</v>
      </c>
      <c r="H61" s="14">
        <f>H62</f>
        <v>211803.59</v>
      </c>
      <c r="I61" s="29">
        <f t="shared" si="0"/>
        <v>98.62522583769487</v>
      </c>
    </row>
    <row r="62" spans="1:12" ht="25.5" outlineLevel="4">
      <c r="A62" s="3" t="s">
        <v>73</v>
      </c>
      <c r="B62" s="4" t="s">
        <v>38</v>
      </c>
      <c r="C62" s="4" t="s">
        <v>68</v>
      </c>
      <c r="D62" s="4" t="s">
        <v>72</v>
      </c>
      <c r="E62" s="4" t="s">
        <v>74</v>
      </c>
      <c r="F62" s="4" t="s">
        <v>10</v>
      </c>
      <c r="G62" s="13">
        <f>G63+G64</f>
        <v>214756</v>
      </c>
      <c r="H62" s="14">
        <f>H63+H64</f>
        <v>211803.59</v>
      </c>
      <c r="I62" s="29">
        <f t="shared" si="0"/>
        <v>98.62522583769487</v>
      </c>
    </row>
    <row r="63" spans="1:12" ht="25.5" outlineLevel="5">
      <c r="A63" s="3" t="s">
        <v>49</v>
      </c>
      <c r="B63" s="4" t="s">
        <v>38</v>
      </c>
      <c r="C63" s="4" t="s">
        <v>68</v>
      </c>
      <c r="D63" s="4" t="s">
        <v>72</v>
      </c>
      <c r="E63" s="4" t="s">
        <v>74</v>
      </c>
      <c r="F63" s="4" t="s">
        <v>50</v>
      </c>
      <c r="G63" s="13">
        <v>96654</v>
      </c>
      <c r="H63" s="14">
        <v>96654</v>
      </c>
      <c r="I63" s="29">
        <f t="shared" si="0"/>
        <v>100</v>
      </c>
    </row>
    <row r="64" spans="1:12" outlineLevel="5">
      <c r="A64" s="3" t="s">
        <v>35</v>
      </c>
      <c r="B64" s="4" t="s">
        <v>38</v>
      </c>
      <c r="C64" s="4" t="s">
        <v>68</v>
      </c>
      <c r="D64" s="4" t="s">
        <v>72</v>
      </c>
      <c r="E64" s="4" t="s">
        <v>74</v>
      </c>
      <c r="F64" s="4" t="s">
        <v>36</v>
      </c>
      <c r="G64" s="13">
        <f>104756+13346</f>
        <v>118102</v>
      </c>
      <c r="H64" s="14">
        <v>115149.59</v>
      </c>
      <c r="I64" s="29">
        <f t="shared" si="0"/>
        <v>97.500118541599633</v>
      </c>
    </row>
    <row r="65" spans="1:9" outlineLevel="3">
      <c r="A65" s="3" t="s">
        <v>75</v>
      </c>
      <c r="B65" s="4" t="s">
        <v>38</v>
      </c>
      <c r="C65" s="4" t="s">
        <v>68</v>
      </c>
      <c r="D65" s="4" t="s">
        <v>76</v>
      </c>
      <c r="E65" s="4" t="s">
        <v>10</v>
      </c>
      <c r="F65" s="4" t="s">
        <v>10</v>
      </c>
      <c r="G65" s="13">
        <f>G66</f>
        <v>160000</v>
      </c>
      <c r="H65" s="14">
        <f>H66</f>
        <v>116488.96000000001</v>
      </c>
      <c r="I65" s="29">
        <f t="shared" si="0"/>
        <v>72.805599999999998</v>
      </c>
    </row>
    <row r="66" spans="1:9" ht="25.5" outlineLevel="4">
      <c r="A66" s="3" t="s">
        <v>33</v>
      </c>
      <c r="B66" s="4" t="s">
        <v>38</v>
      </c>
      <c r="C66" s="4" t="s">
        <v>68</v>
      </c>
      <c r="D66" s="4" t="s">
        <v>76</v>
      </c>
      <c r="E66" s="4" t="s">
        <v>34</v>
      </c>
      <c r="F66" s="4" t="s">
        <v>10</v>
      </c>
      <c r="G66" s="13">
        <f>G67</f>
        <v>160000</v>
      </c>
      <c r="H66" s="14">
        <f>H67</f>
        <v>116488.96000000001</v>
      </c>
      <c r="I66" s="29">
        <f t="shared" si="0"/>
        <v>72.805599999999998</v>
      </c>
    </row>
    <row r="67" spans="1:9" outlineLevel="5">
      <c r="A67" s="3" t="s">
        <v>35</v>
      </c>
      <c r="B67" s="4" t="s">
        <v>38</v>
      </c>
      <c r="C67" s="4" t="s">
        <v>68</v>
      </c>
      <c r="D67" s="4" t="s">
        <v>76</v>
      </c>
      <c r="E67" s="4" t="s">
        <v>34</v>
      </c>
      <c r="F67" s="4" t="s">
        <v>36</v>
      </c>
      <c r="G67" s="13">
        <v>160000</v>
      </c>
      <c r="H67" s="14">
        <v>116488.96000000001</v>
      </c>
      <c r="I67" s="29">
        <f t="shared" si="0"/>
        <v>72.805599999999998</v>
      </c>
    </row>
    <row r="68" spans="1:9" ht="25.5" outlineLevel="3">
      <c r="A68" s="3" t="s">
        <v>77</v>
      </c>
      <c r="B68" s="4" t="s">
        <v>38</v>
      </c>
      <c r="C68" s="4" t="s">
        <v>68</v>
      </c>
      <c r="D68" s="4" t="s">
        <v>78</v>
      </c>
      <c r="E68" s="4" t="s">
        <v>10</v>
      </c>
      <c r="F68" s="4" t="s">
        <v>10</v>
      </c>
      <c r="G68" s="13">
        <f>G69</f>
        <v>924900</v>
      </c>
      <c r="H68" s="14">
        <f>H69</f>
        <v>0</v>
      </c>
      <c r="I68" s="29">
        <f t="shared" si="0"/>
        <v>0</v>
      </c>
    </row>
    <row r="69" spans="1:9" ht="25.5" outlineLevel="4">
      <c r="A69" s="3" t="s">
        <v>25</v>
      </c>
      <c r="B69" s="4" t="s">
        <v>38</v>
      </c>
      <c r="C69" s="4" t="s">
        <v>68</v>
      </c>
      <c r="D69" s="4" t="s">
        <v>78</v>
      </c>
      <c r="E69" s="4" t="s">
        <v>26</v>
      </c>
      <c r="F69" s="4" t="s">
        <v>10</v>
      </c>
      <c r="G69" s="13">
        <f>G70</f>
        <v>924900</v>
      </c>
      <c r="H69" s="14">
        <f>H70</f>
        <v>0</v>
      </c>
      <c r="I69" s="29">
        <f t="shared" ref="I69:I145" si="3">H69/G69*100</f>
        <v>0</v>
      </c>
    </row>
    <row r="70" spans="1:9" ht="25.5" outlineLevel="5">
      <c r="A70" s="3" t="s">
        <v>49</v>
      </c>
      <c r="B70" s="4" t="s">
        <v>38</v>
      </c>
      <c r="C70" s="4" t="s">
        <v>68</v>
      </c>
      <c r="D70" s="4" t="s">
        <v>78</v>
      </c>
      <c r="E70" s="4" t="s">
        <v>26</v>
      </c>
      <c r="F70" s="4" t="s">
        <v>50</v>
      </c>
      <c r="G70" s="13">
        <v>924900</v>
      </c>
      <c r="H70" s="14">
        <v>0</v>
      </c>
      <c r="I70" s="29">
        <f t="shared" si="3"/>
        <v>0</v>
      </c>
    </row>
    <row r="71" spans="1:9" ht="38.25" outlineLevel="5">
      <c r="A71" s="3" t="s">
        <v>300</v>
      </c>
      <c r="B71" s="4" t="s">
        <v>38</v>
      </c>
      <c r="C71" s="4" t="s">
        <v>68</v>
      </c>
      <c r="D71" s="4" t="s">
        <v>299</v>
      </c>
      <c r="E71" s="4" t="s">
        <v>10</v>
      </c>
      <c r="F71" s="4" t="s">
        <v>10</v>
      </c>
      <c r="G71" s="13">
        <f>G72</f>
        <v>910000</v>
      </c>
      <c r="H71" s="14">
        <f>H72</f>
        <v>0</v>
      </c>
      <c r="I71" s="29">
        <f t="shared" si="3"/>
        <v>0</v>
      </c>
    </row>
    <row r="72" spans="1:9" ht="25.5" outlineLevel="5">
      <c r="A72" s="3" t="s">
        <v>25</v>
      </c>
      <c r="B72" s="4" t="s">
        <v>38</v>
      </c>
      <c r="C72" s="4" t="s">
        <v>68</v>
      </c>
      <c r="D72" s="4" t="s">
        <v>299</v>
      </c>
      <c r="E72" s="4" t="s">
        <v>26</v>
      </c>
      <c r="F72" s="4" t="s">
        <v>10</v>
      </c>
      <c r="G72" s="13">
        <f>G73</f>
        <v>910000</v>
      </c>
      <c r="H72" s="14">
        <f>H73</f>
        <v>0</v>
      </c>
      <c r="I72" s="29">
        <f t="shared" si="3"/>
        <v>0</v>
      </c>
    </row>
    <row r="73" spans="1:9" ht="25.5" outlineLevel="5">
      <c r="A73" s="3" t="s">
        <v>49</v>
      </c>
      <c r="B73" s="4" t="s">
        <v>38</v>
      </c>
      <c r="C73" s="4" t="s">
        <v>68</v>
      </c>
      <c r="D73" s="4" t="s">
        <v>299</v>
      </c>
      <c r="E73" s="4" t="s">
        <v>26</v>
      </c>
      <c r="F73" s="4" t="s">
        <v>50</v>
      </c>
      <c r="G73" s="13">
        <v>910000</v>
      </c>
      <c r="H73" s="14"/>
      <c r="I73" s="29">
        <f t="shared" si="3"/>
        <v>0</v>
      </c>
    </row>
    <row r="74" spans="1:9" ht="25.5" outlineLevel="3">
      <c r="A74" s="3" t="s">
        <v>79</v>
      </c>
      <c r="B74" s="4" t="s">
        <v>38</v>
      </c>
      <c r="C74" s="4" t="s">
        <v>68</v>
      </c>
      <c r="D74" s="4" t="s">
        <v>80</v>
      </c>
      <c r="E74" s="4" t="s">
        <v>10</v>
      </c>
      <c r="F74" s="4" t="s">
        <v>10</v>
      </c>
      <c r="G74" s="13">
        <f>G75</f>
        <v>100000</v>
      </c>
      <c r="H74" s="14">
        <f>H75</f>
        <v>51766.559999999998</v>
      </c>
      <c r="I74" s="29">
        <f t="shared" si="3"/>
        <v>51.766559999999998</v>
      </c>
    </row>
    <row r="75" spans="1:9" ht="25.5" outlineLevel="4">
      <c r="A75" s="3" t="s">
        <v>25</v>
      </c>
      <c r="B75" s="4" t="s">
        <v>38</v>
      </c>
      <c r="C75" s="4" t="s">
        <v>68</v>
      </c>
      <c r="D75" s="4" t="s">
        <v>80</v>
      </c>
      <c r="E75" s="4" t="s">
        <v>26</v>
      </c>
      <c r="F75" s="4" t="s">
        <v>10</v>
      </c>
      <c r="G75" s="13">
        <f>G76</f>
        <v>100000</v>
      </c>
      <c r="H75" s="14">
        <f>H76</f>
        <v>51766.559999999998</v>
      </c>
      <c r="I75" s="29">
        <f t="shared" si="3"/>
        <v>51.766559999999998</v>
      </c>
    </row>
    <row r="76" spans="1:9" ht="25.5" outlineLevel="5">
      <c r="A76" s="3" t="s">
        <v>49</v>
      </c>
      <c r="B76" s="4" t="s">
        <v>38</v>
      </c>
      <c r="C76" s="4" t="s">
        <v>68</v>
      </c>
      <c r="D76" s="4" t="s">
        <v>80</v>
      </c>
      <c r="E76" s="4" t="s">
        <v>26</v>
      </c>
      <c r="F76" s="4" t="s">
        <v>50</v>
      </c>
      <c r="G76" s="13">
        <v>100000</v>
      </c>
      <c r="H76" s="14">
        <v>51766.559999999998</v>
      </c>
      <c r="I76" s="29">
        <f t="shared" si="3"/>
        <v>51.766559999999998</v>
      </c>
    </row>
    <row r="77" spans="1:9" outlineLevel="1">
      <c r="A77" s="3" t="s">
        <v>81</v>
      </c>
      <c r="B77" s="4" t="s">
        <v>38</v>
      </c>
      <c r="C77" s="4" t="s">
        <v>82</v>
      </c>
      <c r="D77" s="4" t="s">
        <v>9</v>
      </c>
      <c r="E77" s="4" t="s">
        <v>10</v>
      </c>
      <c r="F77" s="4" t="s">
        <v>10</v>
      </c>
      <c r="G77" s="13">
        <f t="shared" ref="G77:H79" si="4">G78</f>
        <v>393837</v>
      </c>
      <c r="H77" s="14">
        <f t="shared" si="4"/>
        <v>194553.16</v>
      </c>
      <c r="I77" s="29">
        <f t="shared" si="3"/>
        <v>49.399411431632885</v>
      </c>
    </row>
    <row r="78" spans="1:9" ht="25.5" outlineLevel="2">
      <c r="A78" s="3" t="s">
        <v>83</v>
      </c>
      <c r="B78" s="4" t="s">
        <v>38</v>
      </c>
      <c r="C78" s="4" t="s">
        <v>84</v>
      </c>
      <c r="D78" s="4" t="s">
        <v>9</v>
      </c>
      <c r="E78" s="4" t="s">
        <v>10</v>
      </c>
      <c r="F78" s="4" t="s">
        <v>10</v>
      </c>
      <c r="G78" s="13">
        <f t="shared" si="4"/>
        <v>393837</v>
      </c>
      <c r="H78" s="14">
        <f t="shared" si="4"/>
        <v>194553.16</v>
      </c>
      <c r="I78" s="29">
        <f t="shared" si="3"/>
        <v>49.399411431632885</v>
      </c>
    </row>
    <row r="79" spans="1:9" ht="38.25" outlineLevel="3">
      <c r="A79" s="3" t="s">
        <v>85</v>
      </c>
      <c r="B79" s="4" t="s">
        <v>38</v>
      </c>
      <c r="C79" s="4" t="s">
        <v>84</v>
      </c>
      <c r="D79" s="4" t="s">
        <v>86</v>
      </c>
      <c r="E79" s="4" t="s">
        <v>10</v>
      </c>
      <c r="F79" s="4" t="s">
        <v>10</v>
      </c>
      <c r="G79" s="13">
        <f t="shared" si="4"/>
        <v>393837</v>
      </c>
      <c r="H79" s="14">
        <f t="shared" si="4"/>
        <v>194553.16</v>
      </c>
      <c r="I79" s="29">
        <f t="shared" si="3"/>
        <v>49.399411431632885</v>
      </c>
    </row>
    <row r="80" spans="1:9" ht="25.5" outlineLevel="4">
      <c r="A80" s="3" t="s">
        <v>17</v>
      </c>
      <c r="B80" s="4" t="s">
        <v>38</v>
      </c>
      <c r="C80" s="4" t="s">
        <v>84</v>
      </c>
      <c r="D80" s="4" t="s">
        <v>86</v>
      </c>
      <c r="E80" s="4" t="s">
        <v>18</v>
      </c>
      <c r="F80" s="4" t="s">
        <v>10</v>
      </c>
      <c r="G80" s="13">
        <f>G81+G82</f>
        <v>393837</v>
      </c>
      <c r="H80" s="14">
        <f>H81+H82</f>
        <v>194553.16</v>
      </c>
      <c r="I80" s="29">
        <f t="shared" si="3"/>
        <v>49.399411431632885</v>
      </c>
    </row>
    <row r="81" spans="1:9" outlineLevel="5">
      <c r="A81" s="3" t="s">
        <v>19</v>
      </c>
      <c r="B81" s="4" t="s">
        <v>38</v>
      </c>
      <c r="C81" s="4" t="s">
        <v>84</v>
      </c>
      <c r="D81" s="4" t="s">
        <v>86</v>
      </c>
      <c r="E81" s="4" t="s">
        <v>18</v>
      </c>
      <c r="F81" s="4" t="s">
        <v>20</v>
      </c>
      <c r="G81" s="13">
        <v>302486</v>
      </c>
      <c r="H81" s="14">
        <v>151465.89000000001</v>
      </c>
      <c r="I81" s="29">
        <f t="shared" si="3"/>
        <v>50.073686054891795</v>
      </c>
    </row>
    <row r="82" spans="1:9" outlineLevel="5">
      <c r="A82" s="3" t="s">
        <v>21</v>
      </c>
      <c r="B82" s="4" t="s">
        <v>38</v>
      </c>
      <c r="C82" s="4" t="s">
        <v>84</v>
      </c>
      <c r="D82" s="4" t="s">
        <v>86</v>
      </c>
      <c r="E82" s="4" t="s">
        <v>18</v>
      </c>
      <c r="F82" s="4" t="s">
        <v>22</v>
      </c>
      <c r="G82" s="13">
        <v>91351</v>
      </c>
      <c r="H82" s="14">
        <v>43087.27</v>
      </c>
      <c r="I82" s="29">
        <f t="shared" si="3"/>
        <v>47.166719576140373</v>
      </c>
    </row>
    <row r="83" spans="1:9" outlineLevel="1">
      <c r="A83" s="3" t="s">
        <v>87</v>
      </c>
      <c r="B83" s="4" t="s">
        <v>38</v>
      </c>
      <c r="C83" s="4" t="s">
        <v>88</v>
      </c>
      <c r="D83" s="4" t="s">
        <v>9</v>
      </c>
      <c r="E83" s="4" t="s">
        <v>10</v>
      </c>
      <c r="F83" s="4" t="s">
        <v>10</v>
      </c>
      <c r="G83" s="13">
        <f>G84+G88+G92+G101</f>
        <v>15071539</v>
      </c>
      <c r="H83" s="14">
        <f>H84+H88+H92+H101</f>
        <v>12467748.66</v>
      </c>
      <c r="I83" s="29">
        <f t="shared" si="3"/>
        <v>82.723792573538773</v>
      </c>
    </row>
    <row r="84" spans="1:9" outlineLevel="2">
      <c r="A84" s="3" t="s">
        <v>89</v>
      </c>
      <c r="B84" s="4" t="s">
        <v>38</v>
      </c>
      <c r="C84" s="4" t="s">
        <v>90</v>
      </c>
      <c r="D84" s="4" t="s">
        <v>9</v>
      </c>
      <c r="E84" s="4" t="s">
        <v>10</v>
      </c>
      <c r="F84" s="4" t="s">
        <v>10</v>
      </c>
      <c r="G84" s="13">
        <f t="shared" ref="G84:H86" si="5">G85</f>
        <v>22288</v>
      </c>
      <c r="H84" s="14">
        <f t="shared" si="5"/>
        <v>22287.66</v>
      </c>
      <c r="I84" s="29">
        <f t="shared" si="3"/>
        <v>99.99847451543431</v>
      </c>
    </row>
    <row r="85" spans="1:9" ht="38.25" customHeight="1" outlineLevel="3">
      <c r="A85" s="3" t="s">
        <v>91</v>
      </c>
      <c r="B85" s="4" t="s">
        <v>38</v>
      </c>
      <c r="C85" s="4" t="s">
        <v>90</v>
      </c>
      <c r="D85" s="4" t="s">
        <v>92</v>
      </c>
      <c r="E85" s="4" t="s">
        <v>10</v>
      </c>
      <c r="F85" s="4" t="s">
        <v>10</v>
      </c>
      <c r="G85" s="13">
        <f t="shared" si="5"/>
        <v>22288</v>
      </c>
      <c r="H85" s="14">
        <f t="shared" si="5"/>
        <v>22287.66</v>
      </c>
      <c r="I85" s="29">
        <f t="shared" si="3"/>
        <v>99.99847451543431</v>
      </c>
    </row>
    <row r="86" spans="1:9" ht="25.5" outlineLevel="4">
      <c r="A86" s="3" t="s">
        <v>93</v>
      </c>
      <c r="B86" s="4" t="s">
        <v>38</v>
      </c>
      <c r="C86" s="4" t="s">
        <v>90</v>
      </c>
      <c r="D86" s="4" t="s">
        <v>92</v>
      </c>
      <c r="E86" s="4" t="s">
        <v>94</v>
      </c>
      <c r="F86" s="4" t="s">
        <v>10</v>
      </c>
      <c r="G86" s="13">
        <f t="shared" si="5"/>
        <v>22288</v>
      </c>
      <c r="H86" s="14">
        <f t="shared" si="5"/>
        <v>22287.66</v>
      </c>
      <c r="I86" s="29">
        <f t="shared" si="3"/>
        <v>99.99847451543431</v>
      </c>
    </row>
    <row r="87" spans="1:9" ht="38.25" outlineLevel="5">
      <c r="A87" s="3" t="s">
        <v>95</v>
      </c>
      <c r="B87" s="4" t="s">
        <v>38</v>
      </c>
      <c r="C87" s="4" t="s">
        <v>90</v>
      </c>
      <c r="D87" s="4" t="s">
        <v>92</v>
      </c>
      <c r="E87" s="4" t="s">
        <v>94</v>
      </c>
      <c r="F87" s="4" t="s">
        <v>96</v>
      </c>
      <c r="G87" s="13">
        <f>287+22000+1</f>
        <v>22288</v>
      </c>
      <c r="H87" s="14">
        <v>22287.66</v>
      </c>
      <c r="I87" s="29">
        <f t="shared" si="3"/>
        <v>99.99847451543431</v>
      </c>
    </row>
    <row r="88" spans="1:9" outlineLevel="2">
      <c r="A88" s="3" t="s">
        <v>97</v>
      </c>
      <c r="B88" s="4" t="s">
        <v>38</v>
      </c>
      <c r="C88" s="4" t="s">
        <v>98</v>
      </c>
      <c r="D88" s="4" t="s">
        <v>9</v>
      </c>
      <c r="E88" s="4" t="s">
        <v>10</v>
      </c>
      <c r="F88" s="4" t="s">
        <v>10</v>
      </c>
      <c r="G88" s="13">
        <f t="shared" ref="G88:H90" si="6">G89</f>
        <v>300000</v>
      </c>
      <c r="H88" s="14">
        <f t="shared" si="6"/>
        <v>33000</v>
      </c>
      <c r="I88" s="29">
        <f t="shared" si="3"/>
        <v>11</v>
      </c>
    </row>
    <row r="89" spans="1:9" ht="76.5" outlineLevel="3">
      <c r="A89" s="3" t="s">
        <v>99</v>
      </c>
      <c r="B89" s="4" t="s">
        <v>38</v>
      </c>
      <c r="C89" s="4" t="s">
        <v>98</v>
      </c>
      <c r="D89" s="4" t="s">
        <v>100</v>
      </c>
      <c r="E89" s="4" t="s">
        <v>10</v>
      </c>
      <c r="F89" s="4" t="s">
        <v>10</v>
      </c>
      <c r="G89" s="13">
        <f t="shared" si="6"/>
        <v>300000</v>
      </c>
      <c r="H89" s="14">
        <f t="shared" si="6"/>
        <v>33000</v>
      </c>
      <c r="I89" s="29">
        <f t="shared" si="3"/>
        <v>11</v>
      </c>
    </row>
    <row r="90" spans="1:9" ht="38.25" customHeight="1" outlineLevel="4">
      <c r="A90" s="3" t="s">
        <v>101</v>
      </c>
      <c r="B90" s="4" t="s">
        <v>38</v>
      </c>
      <c r="C90" s="4" t="s">
        <v>98</v>
      </c>
      <c r="D90" s="4" t="s">
        <v>100</v>
      </c>
      <c r="E90" s="4" t="s">
        <v>102</v>
      </c>
      <c r="F90" s="4" t="s">
        <v>10</v>
      </c>
      <c r="G90" s="13">
        <f t="shared" si="6"/>
        <v>300000</v>
      </c>
      <c r="H90" s="14">
        <f t="shared" si="6"/>
        <v>33000</v>
      </c>
      <c r="I90" s="29">
        <f t="shared" si="3"/>
        <v>11</v>
      </c>
    </row>
    <row r="91" spans="1:9" ht="38.25" outlineLevel="5">
      <c r="A91" s="3" t="s">
        <v>103</v>
      </c>
      <c r="B91" s="4" t="s">
        <v>38</v>
      </c>
      <c r="C91" s="4" t="s">
        <v>98</v>
      </c>
      <c r="D91" s="4" t="s">
        <v>100</v>
      </c>
      <c r="E91" s="4" t="s">
        <v>102</v>
      </c>
      <c r="F91" s="4" t="s">
        <v>104</v>
      </c>
      <c r="G91" s="13">
        <v>300000</v>
      </c>
      <c r="H91" s="14">
        <v>33000</v>
      </c>
      <c r="I91" s="29">
        <f t="shared" si="3"/>
        <v>11</v>
      </c>
    </row>
    <row r="92" spans="1:9" outlineLevel="2">
      <c r="A92" s="3" t="s">
        <v>105</v>
      </c>
      <c r="B92" s="4" t="s">
        <v>38</v>
      </c>
      <c r="C92" s="4" t="s">
        <v>106</v>
      </c>
      <c r="D92" s="4" t="s">
        <v>9</v>
      </c>
      <c r="E92" s="4" t="s">
        <v>10</v>
      </c>
      <c r="F92" s="4" t="s">
        <v>10</v>
      </c>
      <c r="G92" s="13">
        <f>G93+G96</f>
        <v>14081751</v>
      </c>
      <c r="H92" s="14">
        <f>H93+H96</f>
        <v>11934417</v>
      </c>
      <c r="I92" s="29">
        <f t="shared" si="3"/>
        <v>84.750944680104055</v>
      </c>
    </row>
    <row r="93" spans="1:9" ht="76.5" customHeight="1" outlineLevel="3">
      <c r="A93" s="3" t="s">
        <v>107</v>
      </c>
      <c r="B93" s="4" t="s">
        <v>38</v>
      </c>
      <c r="C93" s="4" t="s">
        <v>106</v>
      </c>
      <c r="D93" s="4" t="s">
        <v>108</v>
      </c>
      <c r="E93" s="4" t="s">
        <v>10</v>
      </c>
      <c r="F93" s="4" t="s">
        <v>10</v>
      </c>
      <c r="G93" s="13">
        <f>G94</f>
        <v>9295100</v>
      </c>
      <c r="H93" s="14">
        <f>H94</f>
        <v>9295100</v>
      </c>
      <c r="I93" s="29">
        <f t="shared" si="3"/>
        <v>100</v>
      </c>
    </row>
    <row r="94" spans="1:9" ht="25.5" outlineLevel="4">
      <c r="A94" s="3" t="s">
        <v>25</v>
      </c>
      <c r="B94" s="4" t="s">
        <v>38</v>
      </c>
      <c r="C94" s="4" t="s">
        <v>106</v>
      </c>
      <c r="D94" s="4" t="s">
        <v>108</v>
      </c>
      <c r="E94" s="4" t="s">
        <v>26</v>
      </c>
      <c r="F94" s="4" t="s">
        <v>10</v>
      </c>
      <c r="G94" s="13">
        <f>G95</f>
        <v>9295100</v>
      </c>
      <c r="H94" s="14">
        <f>H95</f>
        <v>9295100</v>
      </c>
      <c r="I94" s="29">
        <f t="shared" si="3"/>
        <v>100</v>
      </c>
    </row>
    <row r="95" spans="1:9" ht="25.5" outlineLevel="5">
      <c r="A95" s="3" t="s">
        <v>49</v>
      </c>
      <c r="B95" s="4" t="s">
        <v>38</v>
      </c>
      <c r="C95" s="4" t="s">
        <v>106</v>
      </c>
      <c r="D95" s="4" t="s">
        <v>108</v>
      </c>
      <c r="E95" s="4" t="s">
        <v>26</v>
      </c>
      <c r="F95" s="4" t="s">
        <v>50</v>
      </c>
      <c r="G95" s="13">
        <v>9295100</v>
      </c>
      <c r="H95" s="14">
        <v>9295100</v>
      </c>
      <c r="I95" s="29">
        <f t="shared" si="3"/>
        <v>100</v>
      </c>
    </row>
    <row r="96" spans="1:9" ht="38.25" outlineLevel="3">
      <c r="A96" s="3" t="s">
        <v>109</v>
      </c>
      <c r="B96" s="4" t="s">
        <v>38</v>
      </c>
      <c r="C96" s="4" t="s">
        <v>106</v>
      </c>
      <c r="D96" s="4" t="s">
        <v>110</v>
      </c>
      <c r="E96" s="4" t="s">
        <v>10</v>
      </c>
      <c r="F96" s="4" t="s">
        <v>10</v>
      </c>
      <c r="G96" s="13">
        <f>G97</f>
        <v>4786651</v>
      </c>
      <c r="H96" s="14">
        <f>H97</f>
        <v>2639317</v>
      </c>
      <c r="I96" s="29">
        <f t="shared" si="3"/>
        <v>55.13911500963826</v>
      </c>
    </row>
    <row r="97" spans="1:9" ht="25.5" outlineLevel="4">
      <c r="A97" s="3" t="s">
        <v>25</v>
      </c>
      <c r="B97" s="4" t="s">
        <v>38</v>
      </c>
      <c r="C97" s="4" t="s">
        <v>106</v>
      </c>
      <c r="D97" s="4" t="s">
        <v>110</v>
      </c>
      <c r="E97" s="4" t="s">
        <v>26</v>
      </c>
      <c r="F97" s="4" t="s">
        <v>10</v>
      </c>
      <c r="G97" s="13">
        <f>G98+G100+G99</f>
        <v>4786651</v>
      </c>
      <c r="H97" s="14">
        <f>H98+H100+H99</f>
        <v>2639317</v>
      </c>
      <c r="I97" s="29">
        <f t="shared" si="3"/>
        <v>55.13911500963826</v>
      </c>
    </row>
    <row r="98" spans="1:9" ht="25.5" outlineLevel="5">
      <c r="A98" s="3" t="s">
        <v>49</v>
      </c>
      <c r="B98" s="4" t="s">
        <v>38</v>
      </c>
      <c r="C98" s="4" t="s">
        <v>106</v>
      </c>
      <c r="D98" s="4" t="s">
        <v>110</v>
      </c>
      <c r="E98" s="4" t="s">
        <v>26</v>
      </c>
      <c r="F98" s="4" t="s">
        <v>50</v>
      </c>
      <c r="G98" s="13">
        <f>4886651-6560-62936-100000</f>
        <v>4717155</v>
      </c>
      <c r="H98" s="14">
        <v>2569821</v>
      </c>
      <c r="I98" s="29">
        <f t="shared" si="3"/>
        <v>54.478197133653651</v>
      </c>
    </row>
    <row r="99" spans="1:9" outlineLevel="5">
      <c r="A99" s="3"/>
      <c r="B99" s="4" t="s">
        <v>38</v>
      </c>
      <c r="C99" s="4" t="s">
        <v>106</v>
      </c>
      <c r="D99" s="4" t="s">
        <v>110</v>
      </c>
      <c r="E99" s="4" t="s">
        <v>26</v>
      </c>
      <c r="F99" s="4" t="s">
        <v>30</v>
      </c>
      <c r="G99" s="13">
        <v>30000</v>
      </c>
      <c r="H99" s="14">
        <v>30000</v>
      </c>
      <c r="I99" s="29">
        <f t="shared" si="3"/>
        <v>100</v>
      </c>
    </row>
    <row r="100" spans="1:9" ht="16.5" customHeight="1" outlineLevel="5">
      <c r="A100" s="3" t="s">
        <v>51</v>
      </c>
      <c r="B100" s="4" t="s">
        <v>38</v>
      </c>
      <c r="C100" s="4" t="s">
        <v>106</v>
      </c>
      <c r="D100" s="4" t="s">
        <v>110</v>
      </c>
      <c r="E100" s="4" t="s">
        <v>26</v>
      </c>
      <c r="F100" s="4" t="s">
        <v>52</v>
      </c>
      <c r="G100" s="13">
        <f>6560+32936</f>
        <v>39496</v>
      </c>
      <c r="H100" s="14">
        <v>39496</v>
      </c>
      <c r="I100" s="29">
        <f t="shared" si="3"/>
        <v>100</v>
      </c>
    </row>
    <row r="101" spans="1:9" ht="25.5" outlineLevel="2">
      <c r="A101" s="3" t="s">
        <v>111</v>
      </c>
      <c r="B101" s="4" t="s">
        <v>38</v>
      </c>
      <c r="C101" s="4" t="s">
        <v>112</v>
      </c>
      <c r="D101" s="4" t="s">
        <v>9</v>
      </c>
      <c r="E101" s="4" t="s">
        <v>10</v>
      </c>
      <c r="F101" s="4" t="s">
        <v>10</v>
      </c>
      <c r="G101" s="13">
        <f>G102+G106+G109</f>
        <v>667500</v>
      </c>
      <c r="H101" s="14">
        <f>H102+H106+H109</f>
        <v>478044</v>
      </c>
      <c r="I101" s="29">
        <f t="shared" si="3"/>
        <v>71.617078651685389</v>
      </c>
    </row>
    <row r="102" spans="1:9" ht="25.5" outlineLevel="3">
      <c r="A102" s="3" t="s">
        <v>113</v>
      </c>
      <c r="B102" s="4" t="s">
        <v>38</v>
      </c>
      <c r="C102" s="4" t="s">
        <v>112</v>
      </c>
      <c r="D102" s="4" t="s">
        <v>114</v>
      </c>
      <c r="E102" s="4" t="s">
        <v>10</v>
      </c>
      <c r="F102" s="4" t="s">
        <v>10</v>
      </c>
      <c r="G102" s="13">
        <f>G103</f>
        <v>164500</v>
      </c>
      <c r="H102" s="14">
        <f>H103</f>
        <v>78044</v>
      </c>
      <c r="I102" s="29">
        <f t="shared" si="3"/>
        <v>47.443161094224919</v>
      </c>
    </row>
    <row r="103" spans="1:9" ht="25.5" outlineLevel="4">
      <c r="A103" s="3" t="s">
        <v>17</v>
      </c>
      <c r="B103" s="4" t="s">
        <v>38</v>
      </c>
      <c r="C103" s="4" t="s">
        <v>112</v>
      </c>
      <c r="D103" s="4" t="s">
        <v>114</v>
      </c>
      <c r="E103" s="4" t="s">
        <v>18</v>
      </c>
      <c r="F103" s="4" t="s">
        <v>10</v>
      </c>
      <c r="G103" s="13">
        <f>G104+G105</f>
        <v>164500</v>
      </c>
      <c r="H103" s="14">
        <f>H104+H105</f>
        <v>78044</v>
      </c>
      <c r="I103" s="29">
        <f t="shared" si="3"/>
        <v>47.443161094224919</v>
      </c>
    </row>
    <row r="104" spans="1:9" outlineLevel="5">
      <c r="A104" s="3" t="s">
        <v>19</v>
      </c>
      <c r="B104" s="4" t="s">
        <v>38</v>
      </c>
      <c r="C104" s="4" t="s">
        <v>112</v>
      </c>
      <c r="D104" s="4" t="s">
        <v>114</v>
      </c>
      <c r="E104" s="4" t="s">
        <v>18</v>
      </c>
      <c r="F104" s="4" t="s">
        <v>20</v>
      </c>
      <c r="G104" s="13">
        <v>126344</v>
      </c>
      <c r="H104" s="14">
        <v>64232.72</v>
      </c>
      <c r="I104" s="29">
        <f t="shared" si="3"/>
        <v>50.839549167352629</v>
      </c>
    </row>
    <row r="105" spans="1:9" outlineLevel="5">
      <c r="A105" s="3" t="s">
        <v>21</v>
      </c>
      <c r="B105" s="4" t="s">
        <v>38</v>
      </c>
      <c r="C105" s="4" t="s">
        <v>112</v>
      </c>
      <c r="D105" s="4" t="s">
        <v>114</v>
      </c>
      <c r="E105" s="4" t="s">
        <v>18</v>
      </c>
      <c r="F105" s="4" t="s">
        <v>22</v>
      </c>
      <c r="G105" s="13">
        <v>38156</v>
      </c>
      <c r="H105" s="14">
        <v>13811.28</v>
      </c>
      <c r="I105" s="29">
        <f t="shared" si="3"/>
        <v>36.196875982807427</v>
      </c>
    </row>
    <row r="106" spans="1:9" ht="25.5" outlineLevel="3">
      <c r="A106" s="3" t="s">
        <v>115</v>
      </c>
      <c r="B106" s="4" t="s">
        <v>38</v>
      </c>
      <c r="C106" s="4" t="s">
        <v>112</v>
      </c>
      <c r="D106" s="4" t="s">
        <v>116</v>
      </c>
      <c r="E106" s="4" t="s">
        <v>10</v>
      </c>
      <c r="F106" s="4" t="s">
        <v>10</v>
      </c>
      <c r="G106" s="13">
        <f>G107</f>
        <v>3000</v>
      </c>
      <c r="H106" s="14">
        <f>H107</f>
        <v>0</v>
      </c>
      <c r="I106" s="29">
        <f t="shared" si="3"/>
        <v>0</v>
      </c>
    </row>
    <row r="107" spans="1:9" ht="25.5" outlineLevel="4">
      <c r="A107" s="3" t="s">
        <v>25</v>
      </c>
      <c r="B107" s="4" t="s">
        <v>38</v>
      </c>
      <c r="C107" s="4" t="s">
        <v>112</v>
      </c>
      <c r="D107" s="4" t="s">
        <v>116</v>
      </c>
      <c r="E107" s="4" t="s">
        <v>26</v>
      </c>
      <c r="F107" s="4" t="s">
        <v>10</v>
      </c>
      <c r="G107" s="13">
        <f>G108</f>
        <v>3000</v>
      </c>
      <c r="H107" s="14">
        <f>H108</f>
        <v>0</v>
      </c>
      <c r="I107" s="29">
        <f t="shared" si="3"/>
        <v>0</v>
      </c>
    </row>
    <row r="108" spans="1:9" ht="25.5" outlineLevel="5">
      <c r="A108" s="3" t="s">
        <v>31</v>
      </c>
      <c r="B108" s="4" t="s">
        <v>38</v>
      </c>
      <c r="C108" s="4" t="s">
        <v>112</v>
      </c>
      <c r="D108" s="4" t="s">
        <v>116</v>
      </c>
      <c r="E108" s="4" t="s">
        <v>26</v>
      </c>
      <c r="F108" s="4" t="s">
        <v>32</v>
      </c>
      <c r="G108" s="13">
        <v>3000</v>
      </c>
      <c r="H108" s="14">
        <v>0</v>
      </c>
      <c r="I108" s="29">
        <f t="shared" si="3"/>
        <v>0</v>
      </c>
    </row>
    <row r="109" spans="1:9" ht="26.25" customHeight="1" outlineLevel="3">
      <c r="A109" s="3" t="s">
        <v>117</v>
      </c>
      <c r="B109" s="4" t="s">
        <v>38</v>
      </c>
      <c r="C109" s="4" t="s">
        <v>112</v>
      </c>
      <c r="D109" s="4" t="s">
        <v>118</v>
      </c>
      <c r="E109" s="4" t="s">
        <v>10</v>
      </c>
      <c r="F109" s="4" t="s">
        <v>10</v>
      </c>
      <c r="G109" s="13">
        <f>G110</f>
        <v>500000</v>
      </c>
      <c r="H109" s="14">
        <f>H110</f>
        <v>400000</v>
      </c>
      <c r="I109" s="29">
        <f t="shared" si="3"/>
        <v>80</v>
      </c>
    </row>
    <row r="110" spans="1:9" ht="25.5" outlineLevel="4">
      <c r="A110" s="3" t="s">
        <v>25</v>
      </c>
      <c r="B110" s="4" t="s">
        <v>38</v>
      </c>
      <c r="C110" s="4" t="s">
        <v>112</v>
      </c>
      <c r="D110" s="4" t="s">
        <v>118</v>
      </c>
      <c r="E110" s="4" t="s">
        <v>26</v>
      </c>
      <c r="F110" s="4" t="s">
        <v>10</v>
      </c>
      <c r="G110" s="13">
        <f>G111</f>
        <v>500000</v>
      </c>
      <c r="H110" s="14">
        <f>H111</f>
        <v>400000</v>
      </c>
      <c r="I110" s="29">
        <f t="shared" si="3"/>
        <v>80</v>
      </c>
    </row>
    <row r="111" spans="1:9" outlineLevel="5">
      <c r="A111" s="3" t="s">
        <v>29</v>
      </c>
      <c r="B111" s="4" t="s">
        <v>38</v>
      </c>
      <c r="C111" s="4" t="s">
        <v>112</v>
      </c>
      <c r="D111" s="4" t="s">
        <v>118</v>
      </c>
      <c r="E111" s="4" t="s">
        <v>26</v>
      </c>
      <c r="F111" s="4" t="s">
        <v>30</v>
      </c>
      <c r="G111" s="13">
        <v>500000</v>
      </c>
      <c r="H111" s="14">
        <v>400000</v>
      </c>
      <c r="I111" s="29">
        <f t="shared" si="3"/>
        <v>80</v>
      </c>
    </row>
    <row r="112" spans="1:9" ht="13.5" customHeight="1" outlineLevel="1">
      <c r="A112" s="3" t="s">
        <v>119</v>
      </c>
      <c r="B112" s="4" t="s">
        <v>38</v>
      </c>
      <c r="C112" s="4" t="s">
        <v>120</v>
      </c>
      <c r="D112" s="4" t="s">
        <v>9</v>
      </c>
      <c r="E112" s="4" t="s">
        <v>10</v>
      </c>
      <c r="F112" s="4" t="s">
        <v>10</v>
      </c>
      <c r="G112" s="13">
        <f>G120+G136+G113</f>
        <v>10235534</v>
      </c>
      <c r="H112" s="14">
        <f>H120+H136+H113</f>
        <v>4707586.8699999992</v>
      </c>
      <c r="I112" s="29">
        <f t="shared" si="3"/>
        <v>45.992586903624172</v>
      </c>
    </row>
    <row r="113" spans="1:11" ht="13.5" customHeight="1" outlineLevel="1">
      <c r="A113" s="3" t="s">
        <v>289</v>
      </c>
      <c r="B113" s="4" t="s">
        <v>38</v>
      </c>
      <c r="C113" s="4" t="s">
        <v>282</v>
      </c>
      <c r="D113" s="4" t="s">
        <v>9</v>
      </c>
      <c r="E113" s="4" t="s">
        <v>10</v>
      </c>
      <c r="F113" s="4" t="s">
        <v>10</v>
      </c>
      <c r="G113" s="13">
        <f>G114+G117</f>
        <v>618578</v>
      </c>
      <c r="H113" s="14">
        <f>H114+H117</f>
        <v>0</v>
      </c>
      <c r="I113" s="29">
        <f t="shared" si="3"/>
        <v>0</v>
      </c>
    </row>
    <row r="114" spans="1:11" ht="40.5" customHeight="1" outlineLevel="1">
      <c r="A114" s="3" t="s">
        <v>290</v>
      </c>
      <c r="B114" s="4" t="s">
        <v>38</v>
      </c>
      <c r="C114" s="4" t="s">
        <v>282</v>
      </c>
      <c r="D114" s="4" t="s">
        <v>284</v>
      </c>
      <c r="E114" s="4" t="s">
        <v>10</v>
      </c>
      <c r="F114" s="4" t="s">
        <v>10</v>
      </c>
      <c r="G114" s="13">
        <f>G115</f>
        <v>318854</v>
      </c>
      <c r="H114" s="14">
        <f>H115</f>
        <v>0</v>
      </c>
      <c r="I114" s="29">
        <f t="shared" si="3"/>
        <v>0</v>
      </c>
    </row>
    <row r="115" spans="1:11" ht="40.5" customHeight="1" outlineLevel="1">
      <c r="A115" s="3" t="s">
        <v>291</v>
      </c>
      <c r="B115" s="4" t="s">
        <v>38</v>
      </c>
      <c r="C115" s="4" t="s">
        <v>282</v>
      </c>
      <c r="D115" s="4" t="s">
        <v>284</v>
      </c>
      <c r="E115" s="4" t="s">
        <v>283</v>
      </c>
      <c r="F115" s="4" t="s">
        <v>10</v>
      </c>
      <c r="G115" s="13">
        <f>G116</f>
        <v>318854</v>
      </c>
      <c r="H115" s="14">
        <f>H116</f>
        <v>0</v>
      </c>
      <c r="I115" s="29">
        <f t="shared" si="3"/>
        <v>0</v>
      </c>
    </row>
    <row r="116" spans="1:11" ht="41.25" customHeight="1" outlineLevel="1">
      <c r="A116" s="3" t="s">
        <v>292</v>
      </c>
      <c r="B116" s="4" t="s">
        <v>38</v>
      </c>
      <c r="C116" s="4" t="s">
        <v>282</v>
      </c>
      <c r="D116" s="4" t="s">
        <v>284</v>
      </c>
      <c r="E116" s="4" t="s">
        <v>283</v>
      </c>
      <c r="F116" s="4" t="s">
        <v>104</v>
      </c>
      <c r="G116" s="13">
        <v>318854</v>
      </c>
      <c r="H116" s="14">
        <v>0</v>
      </c>
      <c r="I116" s="29">
        <f t="shared" si="3"/>
        <v>0</v>
      </c>
    </row>
    <row r="117" spans="1:11" ht="40.5" customHeight="1" outlineLevel="1">
      <c r="A117" s="3" t="s">
        <v>293</v>
      </c>
      <c r="B117" s="4" t="s">
        <v>38</v>
      </c>
      <c r="C117" s="4" t="s">
        <v>282</v>
      </c>
      <c r="D117" s="4" t="s">
        <v>285</v>
      </c>
      <c r="E117" s="4" t="s">
        <v>10</v>
      </c>
      <c r="F117" s="4" t="s">
        <v>10</v>
      </c>
      <c r="G117" s="13">
        <f>G118</f>
        <v>299724</v>
      </c>
      <c r="H117" s="14">
        <f>H118</f>
        <v>0</v>
      </c>
      <c r="I117" s="29">
        <f t="shared" si="3"/>
        <v>0</v>
      </c>
    </row>
    <row r="118" spans="1:11" ht="40.5" customHeight="1" outlineLevel="1">
      <c r="A118" s="3" t="s">
        <v>292</v>
      </c>
      <c r="B118" s="4" t="s">
        <v>38</v>
      </c>
      <c r="C118" s="4" t="s">
        <v>282</v>
      </c>
      <c r="D118" s="4" t="s">
        <v>285</v>
      </c>
      <c r="E118" s="4" t="s">
        <v>283</v>
      </c>
      <c r="F118" s="4" t="s">
        <v>10</v>
      </c>
      <c r="G118" s="13">
        <f>G119</f>
        <v>299724</v>
      </c>
      <c r="H118" s="14">
        <f>H119</f>
        <v>0</v>
      </c>
      <c r="I118" s="29">
        <f t="shared" si="3"/>
        <v>0</v>
      </c>
    </row>
    <row r="119" spans="1:11" ht="38.25" customHeight="1" outlineLevel="1">
      <c r="A119" s="3" t="s">
        <v>293</v>
      </c>
      <c r="B119" s="4" t="s">
        <v>38</v>
      </c>
      <c r="C119" s="4" t="s">
        <v>282</v>
      </c>
      <c r="D119" s="4" t="s">
        <v>285</v>
      </c>
      <c r="E119" s="4" t="s">
        <v>283</v>
      </c>
      <c r="F119" s="4" t="s">
        <v>104</v>
      </c>
      <c r="G119" s="13">
        <v>299724</v>
      </c>
      <c r="H119" s="14">
        <v>0</v>
      </c>
      <c r="I119" s="29">
        <f t="shared" si="3"/>
        <v>0</v>
      </c>
    </row>
    <row r="120" spans="1:11" outlineLevel="2">
      <c r="A120" s="3" t="s">
        <v>121</v>
      </c>
      <c r="B120" s="4" t="s">
        <v>38</v>
      </c>
      <c r="C120" s="4" t="s">
        <v>122</v>
      </c>
      <c r="D120" s="4" t="s">
        <v>9</v>
      </c>
      <c r="E120" s="4" t="s">
        <v>10</v>
      </c>
      <c r="F120" s="4" t="s">
        <v>10</v>
      </c>
      <c r="G120" s="13">
        <f>G121+G128+G131</f>
        <v>3698912</v>
      </c>
      <c r="H120" s="14">
        <f>H121+H128+H131</f>
        <v>2804263.2199999997</v>
      </c>
      <c r="I120" s="29">
        <f t="shared" si="3"/>
        <v>75.813191014006279</v>
      </c>
    </row>
    <row r="121" spans="1:11" ht="25.5" customHeight="1" outlineLevel="3">
      <c r="A121" s="3" t="s">
        <v>123</v>
      </c>
      <c r="B121" s="4" t="s">
        <v>38</v>
      </c>
      <c r="C121" s="4" t="s">
        <v>122</v>
      </c>
      <c r="D121" s="4" t="s">
        <v>124</v>
      </c>
      <c r="E121" s="4" t="s">
        <v>10</v>
      </c>
      <c r="F121" s="4" t="s">
        <v>10</v>
      </c>
      <c r="G121" s="13">
        <f>G122+G125</f>
        <v>390000</v>
      </c>
      <c r="H121" s="14">
        <f>H122+H125</f>
        <v>243036.22</v>
      </c>
      <c r="I121" s="29">
        <f t="shared" si="3"/>
        <v>62.316979487179495</v>
      </c>
    </row>
    <row r="122" spans="1:11" ht="25.5" outlineLevel="4">
      <c r="A122" s="3" t="s">
        <v>25</v>
      </c>
      <c r="B122" s="4" t="s">
        <v>38</v>
      </c>
      <c r="C122" s="4" t="s">
        <v>122</v>
      </c>
      <c r="D122" s="4" t="s">
        <v>124</v>
      </c>
      <c r="E122" s="4" t="s">
        <v>26</v>
      </c>
      <c r="F122" s="4" t="s">
        <v>10</v>
      </c>
      <c r="G122" s="13">
        <f>G123+G124</f>
        <v>304182</v>
      </c>
      <c r="H122" s="14">
        <f>H123+H124</f>
        <v>157220</v>
      </c>
      <c r="I122" s="29">
        <f t="shared" si="3"/>
        <v>51.686161574320636</v>
      </c>
    </row>
    <row r="123" spans="1:11" ht="25.5" outlineLevel="5">
      <c r="A123" s="3" t="s">
        <v>49</v>
      </c>
      <c r="B123" s="4" t="s">
        <v>38</v>
      </c>
      <c r="C123" s="4" t="s">
        <v>122</v>
      </c>
      <c r="D123" s="4" t="s">
        <v>124</v>
      </c>
      <c r="E123" s="4" t="s">
        <v>26</v>
      </c>
      <c r="F123" s="4" t="s">
        <v>50</v>
      </c>
      <c r="G123" s="13">
        <f>260197-12935-54300</f>
        <v>192962</v>
      </c>
      <c r="H123" s="14">
        <v>46000</v>
      </c>
      <c r="I123" s="29">
        <f t="shared" si="3"/>
        <v>23.838890558762866</v>
      </c>
    </row>
    <row r="124" spans="1:11" outlineLevel="5">
      <c r="A124" s="3" t="s">
        <v>29</v>
      </c>
      <c r="B124" s="4" t="s">
        <v>38</v>
      </c>
      <c r="C124" s="4" t="s">
        <v>122</v>
      </c>
      <c r="D124" s="4" t="s">
        <v>124</v>
      </c>
      <c r="E124" s="4" t="s">
        <v>26</v>
      </c>
      <c r="F124" s="4" t="s">
        <v>30</v>
      </c>
      <c r="G124" s="13">
        <v>111220</v>
      </c>
      <c r="H124" s="14">
        <v>111220</v>
      </c>
      <c r="I124" s="29">
        <f t="shared" si="3"/>
        <v>100</v>
      </c>
    </row>
    <row r="125" spans="1:11" ht="39.75" customHeight="1" outlineLevel="4">
      <c r="A125" s="3" t="s">
        <v>125</v>
      </c>
      <c r="B125" s="4" t="s">
        <v>38</v>
      </c>
      <c r="C125" s="4" t="s">
        <v>122</v>
      </c>
      <c r="D125" s="4" t="s">
        <v>124</v>
      </c>
      <c r="E125" s="4" t="s">
        <v>126</v>
      </c>
      <c r="F125" s="4" t="s">
        <v>10</v>
      </c>
      <c r="G125" s="13">
        <f>G127+G126</f>
        <v>85818</v>
      </c>
      <c r="H125" s="41">
        <f>H127+H126</f>
        <v>85816.22</v>
      </c>
      <c r="I125" s="29">
        <f t="shared" si="3"/>
        <v>99.997925843063229</v>
      </c>
      <c r="J125" s="43"/>
      <c r="K125" s="43"/>
    </row>
    <row r="126" spans="1:11" ht="15" customHeight="1" outlineLevel="4">
      <c r="A126" s="3" t="s">
        <v>29</v>
      </c>
      <c r="B126" s="4" t="s">
        <v>38</v>
      </c>
      <c r="C126" s="4" t="s">
        <v>122</v>
      </c>
      <c r="D126" s="4" t="s">
        <v>124</v>
      </c>
      <c r="E126" s="4" t="s">
        <v>126</v>
      </c>
      <c r="F126" s="4" t="s">
        <v>30</v>
      </c>
      <c r="G126" s="13">
        <v>1293</v>
      </c>
      <c r="H126" s="14">
        <v>1292.0999999999999</v>
      </c>
      <c r="I126" s="29">
        <f t="shared" si="3"/>
        <v>99.930394431554518</v>
      </c>
    </row>
    <row r="127" spans="1:11" ht="12.75" customHeight="1" outlineLevel="5">
      <c r="A127" s="3" t="s">
        <v>51</v>
      </c>
      <c r="B127" s="4" t="s">
        <v>38</v>
      </c>
      <c r="C127" s="4" t="s">
        <v>122</v>
      </c>
      <c r="D127" s="4" t="s">
        <v>124</v>
      </c>
      <c r="E127" s="4" t="s">
        <v>126</v>
      </c>
      <c r="F127" s="4" t="s">
        <v>52</v>
      </c>
      <c r="G127" s="13">
        <f>11642+18583+54300</f>
        <v>84525</v>
      </c>
      <c r="H127" s="14">
        <v>84524.12</v>
      </c>
      <c r="I127" s="29">
        <f t="shared" si="3"/>
        <v>99.998958887902972</v>
      </c>
    </row>
    <row r="128" spans="1:11" ht="78.75" customHeight="1" outlineLevel="3">
      <c r="A128" s="3" t="s">
        <v>127</v>
      </c>
      <c r="B128" s="4" t="s">
        <v>38</v>
      </c>
      <c r="C128" s="4" t="s">
        <v>122</v>
      </c>
      <c r="D128" s="4" t="s">
        <v>128</v>
      </c>
      <c r="E128" s="4" t="s">
        <v>10</v>
      </c>
      <c r="F128" s="4" t="s">
        <v>10</v>
      </c>
      <c r="G128" s="13">
        <f>G129</f>
        <v>1701800</v>
      </c>
      <c r="H128" s="14">
        <f>H129</f>
        <v>1282615</v>
      </c>
      <c r="I128" s="29">
        <f t="shared" si="3"/>
        <v>75.368139616876249</v>
      </c>
    </row>
    <row r="129" spans="1:9" ht="38.25" customHeight="1" outlineLevel="4">
      <c r="A129" s="3" t="s">
        <v>125</v>
      </c>
      <c r="B129" s="4" t="s">
        <v>38</v>
      </c>
      <c r="C129" s="4" t="s">
        <v>122</v>
      </c>
      <c r="D129" s="4" t="s">
        <v>128</v>
      </c>
      <c r="E129" s="4" t="s">
        <v>126</v>
      </c>
      <c r="F129" s="4" t="s">
        <v>10</v>
      </c>
      <c r="G129" s="13">
        <f>G130</f>
        <v>1701800</v>
      </c>
      <c r="H129" s="14">
        <f>H130</f>
        <v>1282615</v>
      </c>
      <c r="I129" s="29">
        <f t="shared" si="3"/>
        <v>75.368139616876249</v>
      </c>
    </row>
    <row r="130" spans="1:9" ht="14.25" customHeight="1" outlineLevel="5">
      <c r="A130" s="3" t="s">
        <v>51</v>
      </c>
      <c r="B130" s="4" t="s">
        <v>38</v>
      </c>
      <c r="C130" s="4" t="s">
        <v>122</v>
      </c>
      <c r="D130" s="4" t="s">
        <v>128</v>
      </c>
      <c r="E130" s="4" t="s">
        <v>126</v>
      </c>
      <c r="F130" s="4" t="s">
        <v>52</v>
      </c>
      <c r="G130" s="13">
        <v>1701800</v>
      </c>
      <c r="H130" s="14">
        <v>1282615</v>
      </c>
      <c r="I130" s="29">
        <f t="shared" si="3"/>
        <v>75.368139616876249</v>
      </c>
    </row>
    <row r="131" spans="1:9" ht="25.5" outlineLevel="3">
      <c r="A131" s="3" t="s">
        <v>129</v>
      </c>
      <c r="B131" s="4" t="s">
        <v>38</v>
      </c>
      <c r="C131" s="4" t="s">
        <v>122</v>
      </c>
      <c r="D131" s="4" t="s">
        <v>130</v>
      </c>
      <c r="E131" s="4" t="s">
        <v>10</v>
      </c>
      <c r="F131" s="4" t="s">
        <v>10</v>
      </c>
      <c r="G131" s="13">
        <f>G132+G134</f>
        <v>1607112</v>
      </c>
      <c r="H131" s="14">
        <f>H132+H134</f>
        <v>1278612</v>
      </c>
      <c r="I131" s="29">
        <f t="shared" si="3"/>
        <v>79.559607544464853</v>
      </c>
    </row>
    <row r="132" spans="1:9" ht="25.5" outlineLevel="4">
      <c r="A132" s="3" t="s">
        <v>25</v>
      </c>
      <c r="B132" s="4" t="s">
        <v>38</v>
      </c>
      <c r="C132" s="4" t="s">
        <v>122</v>
      </c>
      <c r="D132" s="4" t="s">
        <v>130</v>
      </c>
      <c r="E132" s="4" t="s">
        <v>26</v>
      </c>
      <c r="F132" s="4" t="s">
        <v>10</v>
      </c>
      <c r="G132" s="13">
        <f>G133</f>
        <v>513112</v>
      </c>
      <c r="H132" s="14">
        <f>H133</f>
        <v>513112</v>
      </c>
      <c r="I132" s="29">
        <f t="shared" si="3"/>
        <v>100</v>
      </c>
    </row>
    <row r="133" spans="1:9" ht="25.5" outlineLevel="5">
      <c r="A133" s="3" t="s">
        <v>49</v>
      </c>
      <c r="B133" s="4" t="s">
        <v>38</v>
      </c>
      <c r="C133" s="4" t="s">
        <v>122</v>
      </c>
      <c r="D133" s="4" t="s">
        <v>130</v>
      </c>
      <c r="E133" s="4" t="s">
        <v>26</v>
      </c>
      <c r="F133" s="4" t="s">
        <v>50</v>
      </c>
      <c r="G133" s="13">
        <f>413112+100000</f>
        <v>513112</v>
      </c>
      <c r="H133" s="14">
        <v>513112</v>
      </c>
      <c r="I133" s="29">
        <f t="shared" si="3"/>
        <v>100</v>
      </c>
    </row>
    <row r="134" spans="1:9" ht="40.5" customHeight="1" outlineLevel="4">
      <c r="A134" s="3" t="s">
        <v>101</v>
      </c>
      <c r="B134" s="4" t="s">
        <v>38</v>
      </c>
      <c r="C134" s="4" t="s">
        <v>122</v>
      </c>
      <c r="D134" s="4" t="s">
        <v>130</v>
      </c>
      <c r="E134" s="4" t="s">
        <v>102</v>
      </c>
      <c r="F134" s="4" t="s">
        <v>10</v>
      </c>
      <c r="G134" s="13">
        <f>G135</f>
        <v>1094000</v>
      </c>
      <c r="H134" s="14">
        <f>H135</f>
        <v>765500</v>
      </c>
      <c r="I134" s="29">
        <f t="shared" si="3"/>
        <v>69.9725776965265</v>
      </c>
    </row>
    <row r="135" spans="1:9" ht="38.25" outlineLevel="5">
      <c r="A135" s="3" t="s">
        <v>95</v>
      </c>
      <c r="B135" s="4" t="s">
        <v>38</v>
      </c>
      <c r="C135" s="4" t="s">
        <v>122</v>
      </c>
      <c r="D135" s="4" t="s">
        <v>130</v>
      </c>
      <c r="E135" s="4" t="s">
        <v>102</v>
      </c>
      <c r="F135" s="4" t="s">
        <v>96</v>
      </c>
      <c r="G135" s="13">
        <f>894000+200000</f>
        <v>1094000</v>
      </c>
      <c r="H135" s="14">
        <v>765500</v>
      </c>
      <c r="I135" s="29">
        <f t="shared" si="3"/>
        <v>69.9725776965265</v>
      </c>
    </row>
    <row r="136" spans="1:9" outlineLevel="2">
      <c r="A136" s="3" t="s">
        <v>131</v>
      </c>
      <c r="B136" s="4" t="s">
        <v>38</v>
      </c>
      <c r="C136" s="4" t="s">
        <v>132</v>
      </c>
      <c r="D136" s="4" t="s">
        <v>9</v>
      </c>
      <c r="E136" s="4" t="s">
        <v>10</v>
      </c>
      <c r="F136" s="4" t="s">
        <v>10</v>
      </c>
      <c r="G136" s="13">
        <f>G137+G141+G145+G148</f>
        <v>5918044</v>
      </c>
      <c r="H136" s="14">
        <f>H137+H141+H145+H148</f>
        <v>1903323.65</v>
      </c>
      <c r="I136" s="29">
        <f t="shared" si="3"/>
        <v>32.161363619466158</v>
      </c>
    </row>
    <row r="137" spans="1:9" ht="24.75" customHeight="1" outlineLevel="3">
      <c r="A137" s="3" t="s">
        <v>123</v>
      </c>
      <c r="B137" s="4" t="s">
        <v>38</v>
      </c>
      <c r="C137" s="4" t="s">
        <v>132</v>
      </c>
      <c r="D137" s="4" t="s">
        <v>124</v>
      </c>
      <c r="E137" s="4" t="s">
        <v>10</v>
      </c>
      <c r="F137" s="4" t="s">
        <v>10</v>
      </c>
      <c r="G137" s="13">
        <f>G138</f>
        <v>508156</v>
      </c>
      <c r="H137" s="14">
        <f>H138</f>
        <v>358976</v>
      </c>
      <c r="I137" s="29">
        <f t="shared" si="3"/>
        <v>70.64287344831115</v>
      </c>
    </row>
    <row r="138" spans="1:9" ht="25.5" outlineLevel="4">
      <c r="A138" s="3" t="s">
        <v>25</v>
      </c>
      <c r="B138" s="4" t="s">
        <v>38</v>
      </c>
      <c r="C138" s="4" t="s">
        <v>132</v>
      </c>
      <c r="D138" s="4" t="s">
        <v>124</v>
      </c>
      <c r="E138" s="4" t="s">
        <v>26</v>
      </c>
      <c r="F138" s="4" t="s">
        <v>10</v>
      </c>
      <c r="G138" s="13">
        <f>G139+G140</f>
        <v>508156</v>
      </c>
      <c r="H138" s="14">
        <f>H139+H140</f>
        <v>358976</v>
      </c>
      <c r="I138" s="29">
        <f t="shared" si="3"/>
        <v>70.64287344831115</v>
      </c>
    </row>
    <row r="139" spans="1:9" ht="25.5" outlineLevel="5">
      <c r="A139" s="3" t="s">
        <v>49</v>
      </c>
      <c r="B139" s="4" t="s">
        <v>38</v>
      </c>
      <c r="C139" s="4" t="s">
        <v>132</v>
      </c>
      <c r="D139" s="4" t="s">
        <v>124</v>
      </c>
      <c r="E139" s="4" t="s">
        <v>26</v>
      </c>
      <c r="F139" s="4" t="s">
        <v>50</v>
      </c>
      <c r="G139" s="13">
        <f>387767+60256</f>
        <v>448023</v>
      </c>
      <c r="H139" s="14">
        <v>298843</v>
      </c>
      <c r="I139" s="29">
        <f t="shared" si="3"/>
        <v>66.702602321755805</v>
      </c>
    </row>
    <row r="140" spans="1:9" outlineLevel="5">
      <c r="A140" s="3" t="s">
        <v>29</v>
      </c>
      <c r="B140" s="4" t="s">
        <v>38</v>
      </c>
      <c r="C140" s="4" t="s">
        <v>132</v>
      </c>
      <c r="D140" s="4" t="s">
        <v>124</v>
      </c>
      <c r="E140" s="4" t="s">
        <v>26</v>
      </c>
      <c r="F140" s="4" t="s">
        <v>30</v>
      </c>
      <c r="G140" s="13">
        <v>60133</v>
      </c>
      <c r="H140" s="14">
        <v>60133</v>
      </c>
      <c r="I140" s="29">
        <f t="shared" si="3"/>
        <v>100</v>
      </c>
    </row>
    <row r="141" spans="1:9" outlineLevel="3">
      <c r="A141" s="3" t="s">
        <v>133</v>
      </c>
      <c r="B141" s="4" t="s">
        <v>38</v>
      </c>
      <c r="C141" s="4" t="s">
        <v>132</v>
      </c>
      <c r="D141" s="4" t="s">
        <v>134</v>
      </c>
      <c r="E141" s="4" t="s">
        <v>10</v>
      </c>
      <c r="F141" s="4" t="s">
        <v>10</v>
      </c>
      <c r="G141" s="13">
        <f>G142</f>
        <v>1933000</v>
      </c>
      <c r="H141" s="14">
        <f>H142</f>
        <v>852938.42</v>
      </c>
      <c r="I141" s="29">
        <f t="shared" si="3"/>
        <v>44.12511226073461</v>
      </c>
    </row>
    <row r="142" spans="1:9" ht="25.5" outlineLevel="4">
      <c r="A142" s="3" t="s">
        <v>25</v>
      </c>
      <c r="B142" s="4" t="s">
        <v>38</v>
      </c>
      <c r="C142" s="4" t="s">
        <v>132</v>
      </c>
      <c r="D142" s="4" t="s">
        <v>134</v>
      </c>
      <c r="E142" s="4" t="s">
        <v>26</v>
      </c>
      <c r="F142" s="4" t="s">
        <v>10</v>
      </c>
      <c r="G142" s="13">
        <f>G143+G144</f>
        <v>1933000</v>
      </c>
      <c r="H142" s="14">
        <f>H143+H144</f>
        <v>852938.42</v>
      </c>
      <c r="I142" s="29">
        <f t="shared" si="3"/>
        <v>44.12511226073461</v>
      </c>
    </row>
    <row r="143" spans="1:9" outlineLevel="5">
      <c r="A143" s="3" t="s">
        <v>47</v>
      </c>
      <c r="B143" s="4" t="s">
        <v>38</v>
      </c>
      <c r="C143" s="4" t="s">
        <v>132</v>
      </c>
      <c r="D143" s="4" t="s">
        <v>134</v>
      </c>
      <c r="E143" s="4" t="s">
        <v>26</v>
      </c>
      <c r="F143" s="4" t="s">
        <v>48</v>
      </c>
      <c r="G143" s="13">
        <v>1913000</v>
      </c>
      <c r="H143" s="14">
        <v>843713.3</v>
      </c>
      <c r="I143" s="29">
        <f t="shared" si="3"/>
        <v>44.104197595399896</v>
      </c>
    </row>
    <row r="144" spans="1:9" ht="25.5" outlineLevel="5">
      <c r="A144" s="3" t="s">
        <v>31</v>
      </c>
      <c r="B144" s="4" t="s">
        <v>38</v>
      </c>
      <c r="C144" s="4" t="s">
        <v>132</v>
      </c>
      <c r="D144" s="4" t="s">
        <v>134</v>
      </c>
      <c r="E144" s="4" t="s">
        <v>26</v>
      </c>
      <c r="F144" s="4" t="s">
        <v>32</v>
      </c>
      <c r="G144" s="13">
        <v>20000</v>
      </c>
      <c r="H144" s="14">
        <v>9225.1200000000008</v>
      </c>
      <c r="I144" s="29">
        <f t="shared" si="3"/>
        <v>46.125600000000006</v>
      </c>
    </row>
    <row r="145" spans="1:9" ht="25.5" outlineLevel="3">
      <c r="A145" s="3" t="s">
        <v>135</v>
      </c>
      <c r="B145" s="4" t="s">
        <v>38</v>
      </c>
      <c r="C145" s="4" t="s">
        <v>132</v>
      </c>
      <c r="D145" s="4" t="s">
        <v>136</v>
      </c>
      <c r="E145" s="4" t="s">
        <v>10</v>
      </c>
      <c r="F145" s="4" t="s">
        <v>10</v>
      </c>
      <c r="G145" s="13">
        <f>G146</f>
        <v>210000</v>
      </c>
      <c r="H145" s="14">
        <f>H146</f>
        <v>132629</v>
      </c>
      <c r="I145" s="29">
        <f t="shared" si="3"/>
        <v>63.156666666666673</v>
      </c>
    </row>
    <row r="146" spans="1:9" ht="39" customHeight="1" outlineLevel="4">
      <c r="A146" s="3" t="s">
        <v>101</v>
      </c>
      <c r="B146" s="4" t="s">
        <v>38</v>
      </c>
      <c r="C146" s="4" t="s">
        <v>132</v>
      </c>
      <c r="D146" s="4" t="s">
        <v>136</v>
      </c>
      <c r="E146" s="4" t="s">
        <v>102</v>
      </c>
      <c r="F146" s="4" t="s">
        <v>10</v>
      </c>
      <c r="G146" s="13">
        <f>G147</f>
        <v>210000</v>
      </c>
      <c r="H146" s="14">
        <f>H147</f>
        <v>132629</v>
      </c>
      <c r="I146" s="29">
        <f t="shared" ref="I146:I223" si="7">H146/G146*100</f>
        <v>63.156666666666673</v>
      </c>
    </row>
    <row r="147" spans="1:9" ht="38.25" outlineLevel="5">
      <c r="A147" s="3" t="s">
        <v>95</v>
      </c>
      <c r="B147" s="4" t="s">
        <v>38</v>
      </c>
      <c r="C147" s="4" t="s">
        <v>132</v>
      </c>
      <c r="D147" s="4" t="s">
        <v>136</v>
      </c>
      <c r="E147" s="4" t="s">
        <v>102</v>
      </c>
      <c r="F147" s="4" t="s">
        <v>96</v>
      </c>
      <c r="G147" s="13">
        <v>210000</v>
      </c>
      <c r="H147" s="14">
        <v>132629</v>
      </c>
      <c r="I147" s="29">
        <f t="shared" si="7"/>
        <v>63.156666666666673</v>
      </c>
    </row>
    <row r="148" spans="1:9" outlineLevel="3">
      <c r="A148" s="3" t="s">
        <v>137</v>
      </c>
      <c r="B148" s="4" t="s">
        <v>38</v>
      </c>
      <c r="C148" s="4" t="s">
        <v>132</v>
      </c>
      <c r="D148" s="4" t="s">
        <v>138</v>
      </c>
      <c r="E148" s="4" t="s">
        <v>10</v>
      </c>
      <c r="F148" s="4" t="s">
        <v>10</v>
      </c>
      <c r="G148" s="13">
        <f>G149</f>
        <v>3266888</v>
      </c>
      <c r="H148" s="14">
        <f>H149</f>
        <v>558780.23</v>
      </c>
      <c r="I148" s="29">
        <f t="shared" si="7"/>
        <v>17.104358337353467</v>
      </c>
    </row>
    <row r="149" spans="1:9" ht="25.5" outlineLevel="4">
      <c r="A149" s="3" t="s">
        <v>25</v>
      </c>
      <c r="B149" s="4" t="s">
        <v>38</v>
      </c>
      <c r="C149" s="4" t="s">
        <v>132</v>
      </c>
      <c r="D149" s="4" t="s">
        <v>138</v>
      </c>
      <c r="E149" s="4" t="s">
        <v>26</v>
      </c>
      <c r="F149" s="4" t="s">
        <v>10</v>
      </c>
      <c r="G149" s="13">
        <f>G150+G151</f>
        <v>3266888</v>
      </c>
      <c r="H149" s="35">
        <f>H150+H151</f>
        <v>558780.23</v>
      </c>
      <c r="I149" s="29">
        <f t="shared" si="7"/>
        <v>17.104358337353467</v>
      </c>
    </row>
    <row r="150" spans="1:9" ht="25.5" outlineLevel="5">
      <c r="A150" s="3" t="s">
        <v>49</v>
      </c>
      <c r="B150" s="4" t="s">
        <v>38</v>
      </c>
      <c r="C150" s="4" t="s">
        <v>132</v>
      </c>
      <c r="D150" s="4" t="s">
        <v>138</v>
      </c>
      <c r="E150" s="4" t="s">
        <v>26</v>
      </c>
      <c r="F150" s="4" t="s">
        <v>50</v>
      </c>
      <c r="G150" s="13">
        <f>1955000+1086888-200000-202406-13000+80000+100000</f>
        <v>2806482</v>
      </c>
      <c r="H150" s="14">
        <v>98375</v>
      </c>
      <c r="I150" s="29">
        <f t="shared" si="7"/>
        <v>3.5052781382528022</v>
      </c>
    </row>
    <row r="151" spans="1:9" outlineLevel="5">
      <c r="A151" s="3" t="s">
        <v>29</v>
      </c>
      <c r="B151" s="4" t="s">
        <v>38</v>
      </c>
      <c r="C151" s="4" t="s">
        <v>132</v>
      </c>
      <c r="D151" s="4" t="s">
        <v>138</v>
      </c>
      <c r="E151" s="4" t="s">
        <v>26</v>
      </c>
      <c r="F151" s="4" t="s">
        <v>30</v>
      </c>
      <c r="G151" s="13">
        <f>200000+45000+215406</f>
        <v>460406</v>
      </c>
      <c r="H151" s="14">
        <v>460405.23</v>
      </c>
      <c r="I151" s="29">
        <f t="shared" si="7"/>
        <v>99.99983275630639</v>
      </c>
    </row>
    <row r="152" spans="1:9" outlineLevel="1">
      <c r="A152" s="3" t="s">
        <v>139</v>
      </c>
      <c r="B152" s="4" t="s">
        <v>38</v>
      </c>
      <c r="C152" s="4" t="s">
        <v>140</v>
      </c>
      <c r="D152" s="4" t="s">
        <v>9</v>
      </c>
      <c r="E152" s="4" t="s">
        <v>10</v>
      </c>
      <c r="F152" s="4" t="s">
        <v>10</v>
      </c>
      <c r="G152" s="13">
        <f>G153+G163+G183+G176</f>
        <v>92743420</v>
      </c>
      <c r="H152" s="14">
        <f>H153+H163+H183+H176</f>
        <v>59201444.109999999</v>
      </c>
      <c r="I152" s="29">
        <f t="shared" si="7"/>
        <v>63.833578824244356</v>
      </c>
    </row>
    <row r="153" spans="1:9" outlineLevel="2">
      <c r="A153" s="3" t="s">
        <v>141</v>
      </c>
      <c r="B153" s="4" t="s">
        <v>38</v>
      </c>
      <c r="C153" s="4" t="s">
        <v>142</v>
      </c>
      <c r="D153" s="4" t="s">
        <v>9</v>
      </c>
      <c r="E153" s="4" t="s">
        <v>10</v>
      </c>
      <c r="F153" s="4" t="s">
        <v>10</v>
      </c>
      <c r="G153" s="13">
        <f>G154+G157+G160</f>
        <v>35263541</v>
      </c>
      <c r="H153" s="14">
        <f>H154+H157+H160</f>
        <v>21010236.579999998</v>
      </c>
      <c r="I153" s="29">
        <f t="shared" si="7"/>
        <v>59.580620618899275</v>
      </c>
    </row>
    <row r="154" spans="1:9" ht="15.75" customHeight="1" outlineLevel="3">
      <c r="A154" s="3" t="s">
        <v>143</v>
      </c>
      <c r="B154" s="4" t="s">
        <v>38</v>
      </c>
      <c r="C154" s="4" t="s">
        <v>142</v>
      </c>
      <c r="D154" s="4" t="s">
        <v>144</v>
      </c>
      <c r="E154" s="4" t="s">
        <v>10</v>
      </c>
      <c r="F154" s="4" t="s">
        <v>10</v>
      </c>
      <c r="G154" s="13">
        <f>G155</f>
        <v>6964000</v>
      </c>
      <c r="H154" s="14">
        <f>H155</f>
        <v>6343834.5800000001</v>
      </c>
      <c r="I154" s="29">
        <f t="shared" si="7"/>
        <v>91.094695290063186</v>
      </c>
    </row>
    <row r="155" spans="1:9" ht="63.75" outlineLevel="4">
      <c r="A155" s="3" t="s">
        <v>145</v>
      </c>
      <c r="B155" s="4" t="s">
        <v>38</v>
      </c>
      <c r="C155" s="4" t="s">
        <v>142</v>
      </c>
      <c r="D155" s="4" t="s">
        <v>144</v>
      </c>
      <c r="E155" s="4" t="s">
        <v>146</v>
      </c>
      <c r="F155" s="4" t="s">
        <v>10</v>
      </c>
      <c r="G155" s="13">
        <f>G156</f>
        <v>6964000</v>
      </c>
      <c r="H155" s="14">
        <f>H156</f>
        <v>6343834.5800000001</v>
      </c>
      <c r="I155" s="29">
        <f t="shared" si="7"/>
        <v>91.094695290063186</v>
      </c>
    </row>
    <row r="156" spans="1:9" ht="38.25" outlineLevel="5">
      <c r="A156" s="3" t="s">
        <v>95</v>
      </c>
      <c r="B156" s="4" t="s">
        <v>38</v>
      </c>
      <c r="C156" s="4" t="s">
        <v>142</v>
      </c>
      <c r="D156" s="4" t="s">
        <v>144</v>
      </c>
      <c r="E156" s="4" t="s">
        <v>146</v>
      </c>
      <c r="F156" s="4" t="s">
        <v>96</v>
      </c>
      <c r="G156" s="13">
        <v>6964000</v>
      </c>
      <c r="H156" s="14">
        <v>6343834.5800000001</v>
      </c>
      <c r="I156" s="29">
        <f t="shared" si="7"/>
        <v>91.094695290063186</v>
      </c>
    </row>
    <row r="157" spans="1:9" ht="38.25" outlineLevel="3">
      <c r="A157" s="3" t="s">
        <v>147</v>
      </c>
      <c r="B157" s="4" t="s">
        <v>38</v>
      </c>
      <c r="C157" s="4" t="s">
        <v>142</v>
      </c>
      <c r="D157" s="4" t="s">
        <v>148</v>
      </c>
      <c r="E157" s="4" t="s">
        <v>10</v>
      </c>
      <c r="F157" s="4" t="s">
        <v>10</v>
      </c>
      <c r="G157" s="13">
        <f>G158</f>
        <v>28205541</v>
      </c>
      <c r="H157" s="14">
        <f>H158</f>
        <v>14572402</v>
      </c>
      <c r="I157" s="29">
        <f t="shared" si="7"/>
        <v>51.665032767852246</v>
      </c>
    </row>
    <row r="158" spans="1:9" ht="63.75" outlineLevel="4">
      <c r="A158" s="3" t="s">
        <v>145</v>
      </c>
      <c r="B158" s="4" t="s">
        <v>38</v>
      </c>
      <c r="C158" s="4" t="s">
        <v>142</v>
      </c>
      <c r="D158" s="4" t="s">
        <v>148</v>
      </c>
      <c r="E158" s="4" t="s">
        <v>146</v>
      </c>
      <c r="F158" s="4" t="s">
        <v>10</v>
      </c>
      <c r="G158" s="13">
        <f>G159</f>
        <v>28205541</v>
      </c>
      <c r="H158" s="14">
        <f>H159</f>
        <v>14572402</v>
      </c>
      <c r="I158" s="29">
        <f t="shared" si="7"/>
        <v>51.665032767852246</v>
      </c>
    </row>
    <row r="159" spans="1:9" ht="38.25" outlineLevel="5">
      <c r="A159" s="3" t="s">
        <v>95</v>
      </c>
      <c r="B159" s="4" t="s">
        <v>38</v>
      </c>
      <c r="C159" s="4" t="s">
        <v>142</v>
      </c>
      <c r="D159" s="4" t="s">
        <v>148</v>
      </c>
      <c r="E159" s="4" t="s">
        <v>146</v>
      </c>
      <c r="F159" s="4" t="s">
        <v>96</v>
      </c>
      <c r="G159" s="13">
        <v>28205541</v>
      </c>
      <c r="H159" s="14">
        <v>14572402</v>
      </c>
      <c r="I159" s="29">
        <f t="shared" si="7"/>
        <v>51.665032767852246</v>
      </c>
    </row>
    <row r="160" spans="1:9" s="38" customFormat="1" ht="25.5" outlineLevel="5">
      <c r="A160" s="30" t="s">
        <v>271</v>
      </c>
      <c r="B160" s="36" t="s">
        <v>38</v>
      </c>
      <c r="C160" s="36" t="s">
        <v>142</v>
      </c>
      <c r="D160" s="39" t="s">
        <v>272</v>
      </c>
      <c r="E160" s="36" t="s">
        <v>10</v>
      </c>
      <c r="F160" s="36" t="s">
        <v>10</v>
      </c>
      <c r="G160" s="34">
        <f>G161</f>
        <v>94000</v>
      </c>
      <c r="H160" s="35">
        <f>H161</f>
        <v>94000</v>
      </c>
      <c r="I160" s="37">
        <f t="shared" si="7"/>
        <v>100</v>
      </c>
    </row>
    <row r="161" spans="1:9" s="38" customFormat="1" ht="25.5" outlineLevel="5">
      <c r="A161" s="30" t="s">
        <v>269</v>
      </c>
      <c r="B161" s="36" t="s">
        <v>38</v>
      </c>
      <c r="C161" s="36" t="s">
        <v>142</v>
      </c>
      <c r="D161" s="39" t="s">
        <v>272</v>
      </c>
      <c r="E161" s="36" t="s">
        <v>94</v>
      </c>
      <c r="F161" s="36" t="s">
        <v>10</v>
      </c>
      <c r="G161" s="34">
        <f>G162</f>
        <v>94000</v>
      </c>
      <c r="H161" s="35">
        <f>H162</f>
        <v>94000</v>
      </c>
      <c r="I161" s="37">
        <f t="shared" si="7"/>
        <v>100</v>
      </c>
    </row>
    <row r="162" spans="1:9" s="38" customFormat="1" ht="38.25" outlineLevel="5">
      <c r="A162" s="31" t="s">
        <v>95</v>
      </c>
      <c r="B162" s="36" t="s">
        <v>38</v>
      </c>
      <c r="C162" s="36" t="s">
        <v>142</v>
      </c>
      <c r="D162" s="39" t="s">
        <v>272</v>
      </c>
      <c r="E162" s="36" t="s">
        <v>94</v>
      </c>
      <c r="F162" s="36" t="s">
        <v>96</v>
      </c>
      <c r="G162" s="34">
        <v>94000</v>
      </c>
      <c r="H162" s="35">
        <v>94000</v>
      </c>
      <c r="I162" s="37">
        <f t="shared" si="7"/>
        <v>100</v>
      </c>
    </row>
    <row r="163" spans="1:9" outlineLevel="2">
      <c r="A163" s="3" t="s">
        <v>149</v>
      </c>
      <c r="B163" s="4" t="s">
        <v>38</v>
      </c>
      <c r="C163" s="4" t="s">
        <v>150</v>
      </c>
      <c r="D163" s="4" t="s">
        <v>9</v>
      </c>
      <c r="E163" s="4" t="s">
        <v>10</v>
      </c>
      <c r="F163" s="4" t="s">
        <v>10</v>
      </c>
      <c r="G163" s="13">
        <f>G164+G167+G170+G173</f>
        <v>57121379</v>
      </c>
      <c r="H163" s="14">
        <f>H164+H167+H170+H173</f>
        <v>37843671.630000003</v>
      </c>
      <c r="I163" s="29">
        <f t="shared" si="7"/>
        <v>66.251327073178672</v>
      </c>
    </row>
    <row r="164" spans="1:9" outlineLevel="3">
      <c r="A164" s="3" t="s">
        <v>151</v>
      </c>
      <c r="B164" s="4" t="s">
        <v>38</v>
      </c>
      <c r="C164" s="4" t="s">
        <v>150</v>
      </c>
      <c r="D164" s="4" t="s">
        <v>152</v>
      </c>
      <c r="E164" s="4" t="s">
        <v>10</v>
      </c>
      <c r="F164" s="4" t="s">
        <v>10</v>
      </c>
      <c r="G164" s="13">
        <f>G165</f>
        <v>12105500</v>
      </c>
      <c r="H164" s="14">
        <f>H165</f>
        <v>10391965.75</v>
      </c>
      <c r="I164" s="29">
        <f t="shared" si="7"/>
        <v>85.844994010986738</v>
      </c>
    </row>
    <row r="165" spans="1:9" ht="63.75" outlineLevel="4">
      <c r="A165" s="3" t="s">
        <v>145</v>
      </c>
      <c r="B165" s="4" t="s">
        <v>38</v>
      </c>
      <c r="C165" s="4" t="s">
        <v>150</v>
      </c>
      <c r="D165" s="4" t="s">
        <v>152</v>
      </c>
      <c r="E165" s="4" t="s">
        <v>146</v>
      </c>
      <c r="F165" s="4" t="s">
        <v>10</v>
      </c>
      <c r="G165" s="13">
        <f>G166</f>
        <v>12105500</v>
      </c>
      <c r="H165" s="14">
        <f>H166</f>
        <v>10391965.75</v>
      </c>
      <c r="I165" s="29">
        <f t="shared" si="7"/>
        <v>85.844994010986738</v>
      </c>
    </row>
    <row r="166" spans="1:9" ht="38.25" outlineLevel="5">
      <c r="A166" s="3" t="s">
        <v>95</v>
      </c>
      <c r="B166" s="4" t="s">
        <v>38</v>
      </c>
      <c r="C166" s="4" t="s">
        <v>150</v>
      </c>
      <c r="D166" s="4" t="s">
        <v>152</v>
      </c>
      <c r="E166" s="4" t="s">
        <v>146</v>
      </c>
      <c r="F166" s="4" t="s">
        <v>96</v>
      </c>
      <c r="G166" s="13">
        <f>125500+11980000</f>
        <v>12105500</v>
      </c>
      <c r="H166" s="14">
        <v>10391965.75</v>
      </c>
      <c r="I166" s="29">
        <f t="shared" si="7"/>
        <v>85.844994010986738</v>
      </c>
    </row>
    <row r="167" spans="1:9" ht="25.5" outlineLevel="3">
      <c r="A167" s="3" t="s">
        <v>153</v>
      </c>
      <c r="B167" s="4" t="s">
        <v>38</v>
      </c>
      <c r="C167" s="4" t="s">
        <v>150</v>
      </c>
      <c r="D167" s="4" t="s">
        <v>154</v>
      </c>
      <c r="E167" s="4" t="s">
        <v>10</v>
      </c>
      <c r="F167" s="4" t="s">
        <v>10</v>
      </c>
      <c r="G167" s="13">
        <f>G168</f>
        <v>15000000</v>
      </c>
      <c r="H167" s="14">
        <f>H168</f>
        <v>9343314.8800000008</v>
      </c>
      <c r="I167" s="29">
        <f t="shared" si="7"/>
        <v>62.288765866666672</v>
      </c>
    </row>
    <row r="168" spans="1:9" ht="63.75" outlineLevel="4">
      <c r="A168" s="3" t="s">
        <v>145</v>
      </c>
      <c r="B168" s="4" t="s">
        <v>38</v>
      </c>
      <c r="C168" s="4" t="s">
        <v>150</v>
      </c>
      <c r="D168" s="4" t="s">
        <v>154</v>
      </c>
      <c r="E168" s="4" t="s">
        <v>146</v>
      </c>
      <c r="F168" s="4" t="s">
        <v>10</v>
      </c>
      <c r="G168" s="13">
        <f>G169</f>
        <v>15000000</v>
      </c>
      <c r="H168" s="14">
        <f>H169</f>
        <v>9343314.8800000008</v>
      </c>
      <c r="I168" s="29">
        <f t="shared" si="7"/>
        <v>62.288765866666672</v>
      </c>
    </row>
    <row r="169" spans="1:9" ht="38.25" outlineLevel="5">
      <c r="A169" s="3" t="s">
        <v>95</v>
      </c>
      <c r="B169" s="4" t="s">
        <v>38</v>
      </c>
      <c r="C169" s="4" t="s">
        <v>150</v>
      </c>
      <c r="D169" s="4" t="s">
        <v>154</v>
      </c>
      <c r="E169" s="4" t="s">
        <v>146</v>
      </c>
      <c r="F169" s="4" t="s">
        <v>96</v>
      </c>
      <c r="G169" s="13">
        <v>15000000</v>
      </c>
      <c r="H169" s="14">
        <v>9343314.8800000008</v>
      </c>
      <c r="I169" s="29">
        <f t="shared" si="7"/>
        <v>62.288765866666672</v>
      </c>
    </row>
    <row r="170" spans="1:9" ht="89.25" outlineLevel="3">
      <c r="A170" s="3" t="s">
        <v>155</v>
      </c>
      <c r="B170" s="4" t="s">
        <v>38</v>
      </c>
      <c r="C170" s="4" t="s">
        <v>150</v>
      </c>
      <c r="D170" s="4" t="s">
        <v>156</v>
      </c>
      <c r="E170" s="4" t="s">
        <v>10</v>
      </c>
      <c r="F170" s="4" t="s">
        <v>10</v>
      </c>
      <c r="G170" s="13">
        <f>G171</f>
        <v>29364479</v>
      </c>
      <c r="H170" s="14">
        <f>H171</f>
        <v>17762226</v>
      </c>
      <c r="I170" s="29">
        <f t="shared" si="7"/>
        <v>60.488817118124253</v>
      </c>
    </row>
    <row r="171" spans="1:9" ht="63.75" outlineLevel="4">
      <c r="A171" s="3" t="s">
        <v>145</v>
      </c>
      <c r="B171" s="4" t="s">
        <v>38</v>
      </c>
      <c r="C171" s="4" t="s">
        <v>150</v>
      </c>
      <c r="D171" s="4" t="s">
        <v>156</v>
      </c>
      <c r="E171" s="4" t="s">
        <v>146</v>
      </c>
      <c r="F171" s="4" t="s">
        <v>10</v>
      </c>
      <c r="G171" s="13">
        <f>G172</f>
        <v>29364479</v>
      </c>
      <c r="H171" s="14">
        <f>H172</f>
        <v>17762226</v>
      </c>
      <c r="I171" s="29">
        <f t="shared" si="7"/>
        <v>60.488817118124253</v>
      </c>
    </row>
    <row r="172" spans="1:9" ht="38.25" outlineLevel="5">
      <c r="A172" s="3" t="s">
        <v>95</v>
      </c>
      <c r="B172" s="4" t="s">
        <v>38</v>
      </c>
      <c r="C172" s="4" t="s">
        <v>150</v>
      </c>
      <c r="D172" s="4" t="s">
        <v>156</v>
      </c>
      <c r="E172" s="4" t="s">
        <v>146</v>
      </c>
      <c r="F172" s="4" t="s">
        <v>96</v>
      </c>
      <c r="G172" s="13">
        <v>29364479</v>
      </c>
      <c r="H172" s="14">
        <v>17762226</v>
      </c>
      <c r="I172" s="29">
        <f t="shared" si="7"/>
        <v>60.488817118124253</v>
      </c>
    </row>
    <row r="173" spans="1:9" ht="25.5" outlineLevel="5">
      <c r="A173" s="30" t="s">
        <v>268</v>
      </c>
      <c r="B173" s="36" t="s">
        <v>38</v>
      </c>
      <c r="C173" s="36" t="s">
        <v>150</v>
      </c>
      <c r="D173" s="32" t="s">
        <v>270</v>
      </c>
      <c r="E173" s="36" t="s">
        <v>10</v>
      </c>
      <c r="F173" s="36" t="s">
        <v>10</v>
      </c>
      <c r="G173" s="13">
        <f>G174</f>
        <v>651400</v>
      </c>
      <c r="H173" s="14">
        <f>H174</f>
        <v>346165</v>
      </c>
      <c r="I173" s="29">
        <f t="shared" si="7"/>
        <v>53.141694811175931</v>
      </c>
    </row>
    <row r="174" spans="1:9" ht="25.5" outlineLevel="5">
      <c r="A174" s="30" t="s">
        <v>269</v>
      </c>
      <c r="B174" s="36" t="s">
        <v>38</v>
      </c>
      <c r="C174" s="36" t="s">
        <v>150</v>
      </c>
      <c r="D174" s="32" t="s">
        <v>270</v>
      </c>
      <c r="E174" s="36" t="s">
        <v>94</v>
      </c>
      <c r="F174" s="36" t="s">
        <v>10</v>
      </c>
      <c r="G174" s="13">
        <f>G175</f>
        <v>651400</v>
      </c>
      <c r="H174" s="14">
        <f>H175</f>
        <v>346165</v>
      </c>
      <c r="I174" s="29">
        <f t="shared" si="7"/>
        <v>53.141694811175931</v>
      </c>
    </row>
    <row r="175" spans="1:9" ht="38.25" outlineLevel="5">
      <c r="A175" s="31" t="s">
        <v>95</v>
      </c>
      <c r="B175" s="4" t="s">
        <v>38</v>
      </c>
      <c r="C175" s="4" t="s">
        <v>150</v>
      </c>
      <c r="D175" s="33" t="s">
        <v>270</v>
      </c>
      <c r="E175" s="4" t="s">
        <v>94</v>
      </c>
      <c r="F175" s="4" t="s">
        <v>96</v>
      </c>
      <c r="G175" s="13">
        <v>651400</v>
      </c>
      <c r="H175" s="14">
        <v>346165</v>
      </c>
      <c r="I175" s="29">
        <f t="shared" si="7"/>
        <v>53.141694811175931</v>
      </c>
    </row>
    <row r="176" spans="1:9" ht="25.5" outlineLevel="5">
      <c r="A176" s="40" t="s">
        <v>277</v>
      </c>
      <c r="B176" s="4" t="s">
        <v>38</v>
      </c>
      <c r="C176" s="4" t="s">
        <v>275</v>
      </c>
      <c r="D176" s="33" t="s">
        <v>9</v>
      </c>
      <c r="E176" s="4" t="s">
        <v>10</v>
      </c>
      <c r="F176" s="4" t="s">
        <v>10</v>
      </c>
      <c r="G176" s="13">
        <f>G177+G180</f>
        <v>348500</v>
      </c>
      <c r="H176" s="14">
        <f>H177+H180</f>
        <v>347535.9</v>
      </c>
      <c r="I176" s="29">
        <f t="shared" si="7"/>
        <v>99.723357245337169</v>
      </c>
    </row>
    <row r="177" spans="1:9" ht="25.5" outlineLevel="5">
      <c r="A177" s="31" t="s">
        <v>278</v>
      </c>
      <c r="B177" s="4" t="s">
        <v>38</v>
      </c>
      <c r="C177" s="4" t="s">
        <v>275</v>
      </c>
      <c r="D177" s="33" t="s">
        <v>276</v>
      </c>
      <c r="E177" s="4" t="s">
        <v>10</v>
      </c>
      <c r="F177" s="4" t="s">
        <v>10</v>
      </c>
      <c r="G177" s="13">
        <f t="shared" ref="G177:H178" si="8">G178</f>
        <v>234000</v>
      </c>
      <c r="H177" s="14">
        <f t="shared" si="8"/>
        <v>234000</v>
      </c>
      <c r="I177" s="29">
        <f t="shared" si="7"/>
        <v>100</v>
      </c>
    </row>
    <row r="178" spans="1:9" ht="25.5" outlineLevel="5">
      <c r="A178" s="30" t="s">
        <v>269</v>
      </c>
      <c r="B178" s="4" t="s">
        <v>38</v>
      </c>
      <c r="C178" s="4" t="s">
        <v>275</v>
      </c>
      <c r="D178" s="33" t="s">
        <v>276</v>
      </c>
      <c r="E178" s="4" t="s">
        <v>94</v>
      </c>
      <c r="F178" s="4" t="s">
        <v>10</v>
      </c>
      <c r="G178" s="13">
        <f t="shared" si="8"/>
        <v>234000</v>
      </c>
      <c r="H178" s="14">
        <f t="shared" si="8"/>
        <v>234000</v>
      </c>
      <c r="I178" s="29">
        <f t="shared" si="7"/>
        <v>100</v>
      </c>
    </row>
    <row r="179" spans="1:9" ht="38.25" outlineLevel="5">
      <c r="A179" s="31" t="s">
        <v>95</v>
      </c>
      <c r="B179" s="4" t="s">
        <v>38</v>
      </c>
      <c r="C179" s="4" t="s">
        <v>275</v>
      </c>
      <c r="D179" s="33" t="s">
        <v>276</v>
      </c>
      <c r="E179" s="4" t="s">
        <v>94</v>
      </c>
      <c r="F179" s="4" t="s">
        <v>96</v>
      </c>
      <c r="G179" s="13">
        <v>234000</v>
      </c>
      <c r="H179" s="14">
        <v>234000</v>
      </c>
      <c r="I179" s="29">
        <f t="shared" si="7"/>
        <v>100</v>
      </c>
    </row>
    <row r="180" spans="1:9" ht="29.25" customHeight="1" outlineLevel="5">
      <c r="A180" s="31" t="s">
        <v>280</v>
      </c>
      <c r="B180" s="4" t="s">
        <v>38</v>
      </c>
      <c r="C180" s="4" t="s">
        <v>275</v>
      </c>
      <c r="D180" s="4" t="s">
        <v>279</v>
      </c>
      <c r="E180" s="4" t="s">
        <v>10</v>
      </c>
      <c r="F180" s="4" t="s">
        <v>10</v>
      </c>
      <c r="G180" s="13">
        <f>G181</f>
        <v>114500</v>
      </c>
      <c r="H180" s="42">
        <f>H181</f>
        <v>113535.9</v>
      </c>
      <c r="I180" s="29">
        <f t="shared" si="7"/>
        <v>99.157991266375547</v>
      </c>
    </row>
    <row r="181" spans="1:9" ht="28.5" customHeight="1" outlineLevel="5">
      <c r="A181" s="31" t="s">
        <v>93</v>
      </c>
      <c r="B181" s="4" t="s">
        <v>38</v>
      </c>
      <c r="C181" s="4" t="s">
        <v>275</v>
      </c>
      <c r="D181" s="4" t="s">
        <v>279</v>
      </c>
      <c r="E181" s="4" t="s">
        <v>94</v>
      </c>
      <c r="F181" s="4" t="s">
        <v>10</v>
      </c>
      <c r="G181" s="13">
        <f>G182</f>
        <v>114500</v>
      </c>
      <c r="H181" s="42">
        <f>H182</f>
        <v>113535.9</v>
      </c>
      <c r="I181" s="29">
        <f t="shared" si="7"/>
        <v>99.157991266375547</v>
      </c>
    </row>
    <row r="182" spans="1:9" ht="38.25" customHeight="1" outlineLevel="5">
      <c r="A182" s="31" t="s">
        <v>95</v>
      </c>
      <c r="B182" s="4" t="s">
        <v>38</v>
      </c>
      <c r="C182" s="4" t="s">
        <v>275</v>
      </c>
      <c r="D182" s="4" t="s">
        <v>279</v>
      </c>
      <c r="E182" s="4" t="s">
        <v>94</v>
      </c>
      <c r="F182" s="4" t="s">
        <v>96</v>
      </c>
      <c r="G182" s="13">
        <v>114500</v>
      </c>
      <c r="H182" s="14">
        <v>113535.9</v>
      </c>
      <c r="I182" s="29">
        <f t="shared" si="7"/>
        <v>99.157991266375547</v>
      </c>
    </row>
    <row r="183" spans="1:9" outlineLevel="2">
      <c r="A183" s="3" t="s">
        <v>157</v>
      </c>
      <c r="B183" s="4" t="s">
        <v>38</v>
      </c>
      <c r="C183" s="4" t="s">
        <v>158</v>
      </c>
      <c r="D183" s="4" t="s">
        <v>9</v>
      </c>
      <c r="E183" s="4" t="s">
        <v>10</v>
      </c>
      <c r="F183" s="4" t="s">
        <v>10</v>
      </c>
      <c r="G183" s="13">
        <f t="shared" ref="G183:H185" si="9">G184</f>
        <v>10000</v>
      </c>
      <c r="H183" s="14">
        <f>H184</f>
        <v>0</v>
      </c>
      <c r="I183" s="29">
        <f t="shared" si="7"/>
        <v>0</v>
      </c>
    </row>
    <row r="184" spans="1:9" ht="25.5" outlineLevel="3">
      <c r="A184" s="3" t="s">
        <v>159</v>
      </c>
      <c r="B184" s="4" t="s">
        <v>38</v>
      </c>
      <c r="C184" s="4" t="s">
        <v>158</v>
      </c>
      <c r="D184" s="4" t="s">
        <v>160</v>
      </c>
      <c r="E184" s="4" t="s">
        <v>10</v>
      </c>
      <c r="F184" s="4" t="s">
        <v>10</v>
      </c>
      <c r="G184" s="13">
        <f t="shared" si="9"/>
        <v>10000</v>
      </c>
      <c r="H184" s="14">
        <f t="shared" si="9"/>
        <v>0</v>
      </c>
      <c r="I184" s="29">
        <f t="shared" si="7"/>
        <v>0</v>
      </c>
    </row>
    <row r="185" spans="1:9" ht="25.5" outlineLevel="4">
      <c r="A185" s="3" t="s">
        <v>93</v>
      </c>
      <c r="B185" s="4" t="s">
        <v>38</v>
      </c>
      <c r="C185" s="4" t="s">
        <v>158</v>
      </c>
      <c r="D185" s="4" t="s">
        <v>160</v>
      </c>
      <c r="E185" s="4" t="s">
        <v>94</v>
      </c>
      <c r="F185" s="4" t="s">
        <v>10</v>
      </c>
      <c r="G185" s="13">
        <f t="shared" si="9"/>
        <v>10000</v>
      </c>
      <c r="H185" s="14">
        <f t="shared" si="9"/>
        <v>0</v>
      </c>
      <c r="I185" s="29">
        <f t="shared" si="7"/>
        <v>0</v>
      </c>
    </row>
    <row r="186" spans="1:9" ht="38.25" outlineLevel="5">
      <c r="A186" s="3" t="s">
        <v>95</v>
      </c>
      <c r="B186" s="4" t="s">
        <v>38</v>
      </c>
      <c r="C186" s="4" t="s">
        <v>158</v>
      </c>
      <c r="D186" s="4" t="s">
        <v>160</v>
      </c>
      <c r="E186" s="4" t="s">
        <v>94</v>
      </c>
      <c r="F186" s="4" t="s">
        <v>96</v>
      </c>
      <c r="G186" s="13">
        <v>10000</v>
      </c>
      <c r="H186" s="14">
        <v>0</v>
      </c>
      <c r="I186" s="29">
        <f t="shared" si="7"/>
        <v>0</v>
      </c>
    </row>
    <row r="187" spans="1:9" outlineLevel="1">
      <c r="A187" s="3" t="s">
        <v>161</v>
      </c>
      <c r="B187" s="4" t="s">
        <v>38</v>
      </c>
      <c r="C187" s="4" t="s">
        <v>162</v>
      </c>
      <c r="D187" s="4" t="s">
        <v>9</v>
      </c>
      <c r="E187" s="4" t="s">
        <v>10</v>
      </c>
      <c r="F187" s="4" t="s">
        <v>10</v>
      </c>
      <c r="G187" s="13">
        <f>G188</f>
        <v>6533000</v>
      </c>
      <c r="H187" s="14">
        <f>H188</f>
        <v>3740950</v>
      </c>
      <c r="I187" s="29">
        <f t="shared" si="7"/>
        <v>57.262360324506353</v>
      </c>
    </row>
    <row r="188" spans="1:9" outlineLevel="2">
      <c r="A188" s="3" t="s">
        <v>163</v>
      </c>
      <c r="B188" s="4" t="s">
        <v>38</v>
      </c>
      <c r="C188" s="4" t="s">
        <v>164</v>
      </c>
      <c r="D188" s="4" t="s">
        <v>9</v>
      </c>
      <c r="E188" s="4" t="s">
        <v>10</v>
      </c>
      <c r="F188" s="4" t="s">
        <v>10</v>
      </c>
      <c r="G188" s="13">
        <f>G189+G192</f>
        <v>6533000</v>
      </c>
      <c r="H188" s="14">
        <f>H189+H192</f>
        <v>3740950</v>
      </c>
      <c r="I188" s="29">
        <f t="shared" si="7"/>
        <v>57.262360324506353</v>
      </c>
    </row>
    <row r="189" spans="1:9" outlineLevel="3">
      <c r="A189" s="3" t="s">
        <v>165</v>
      </c>
      <c r="B189" s="4" t="s">
        <v>38</v>
      </c>
      <c r="C189" s="4" t="s">
        <v>164</v>
      </c>
      <c r="D189" s="4" t="s">
        <v>166</v>
      </c>
      <c r="E189" s="4" t="s">
        <v>10</v>
      </c>
      <c r="F189" s="4" t="s">
        <v>10</v>
      </c>
      <c r="G189" s="13">
        <f>G190</f>
        <v>2033000</v>
      </c>
      <c r="H189" s="14">
        <f>H190</f>
        <v>1140950</v>
      </c>
      <c r="I189" s="29">
        <f t="shared" si="7"/>
        <v>56.121495327102799</v>
      </c>
    </row>
    <row r="190" spans="1:9" ht="63.75" outlineLevel="4">
      <c r="A190" s="3" t="s">
        <v>145</v>
      </c>
      <c r="B190" s="4" t="s">
        <v>38</v>
      </c>
      <c r="C190" s="4" t="s">
        <v>164</v>
      </c>
      <c r="D190" s="4" t="s">
        <v>166</v>
      </c>
      <c r="E190" s="4" t="s">
        <v>146</v>
      </c>
      <c r="F190" s="4" t="s">
        <v>10</v>
      </c>
      <c r="G190" s="13">
        <f>G191</f>
        <v>2033000</v>
      </c>
      <c r="H190" s="14">
        <f>H191</f>
        <v>1140950</v>
      </c>
      <c r="I190" s="29">
        <f t="shared" si="7"/>
        <v>56.121495327102799</v>
      </c>
    </row>
    <row r="191" spans="1:9" ht="38.25" outlineLevel="5">
      <c r="A191" s="3" t="s">
        <v>95</v>
      </c>
      <c r="B191" s="4" t="s">
        <v>38</v>
      </c>
      <c r="C191" s="4" t="s">
        <v>164</v>
      </c>
      <c r="D191" s="4" t="s">
        <v>166</v>
      </c>
      <c r="E191" s="4" t="s">
        <v>146</v>
      </c>
      <c r="F191" s="4" t="s">
        <v>96</v>
      </c>
      <c r="G191" s="13">
        <v>2033000</v>
      </c>
      <c r="H191" s="14">
        <v>1140950</v>
      </c>
      <c r="I191" s="29">
        <f t="shared" si="7"/>
        <v>56.121495327102799</v>
      </c>
    </row>
    <row r="192" spans="1:9" outlineLevel="3">
      <c r="A192" s="3" t="s">
        <v>167</v>
      </c>
      <c r="B192" s="4" t="s">
        <v>38</v>
      </c>
      <c r="C192" s="4" t="s">
        <v>164</v>
      </c>
      <c r="D192" s="4" t="s">
        <v>168</v>
      </c>
      <c r="E192" s="4" t="s">
        <v>10</v>
      </c>
      <c r="F192" s="4" t="s">
        <v>10</v>
      </c>
      <c r="G192" s="13">
        <f>G193</f>
        <v>4500000</v>
      </c>
      <c r="H192" s="14">
        <f>H193</f>
        <v>2600000</v>
      </c>
      <c r="I192" s="29">
        <f t="shared" si="7"/>
        <v>57.777777777777771</v>
      </c>
    </row>
    <row r="193" spans="1:9" ht="63.75" outlineLevel="4">
      <c r="A193" s="3" t="s">
        <v>169</v>
      </c>
      <c r="B193" s="4" t="s">
        <v>38</v>
      </c>
      <c r="C193" s="4" t="s">
        <v>164</v>
      </c>
      <c r="D193" s="4" t="s">
        <v>168</v>
      </c>
      <c r="E193" s="4" t="s">
        <v>170</v>
      </c>
      <c r="F193" s="4" t="s">
        <v>10</v>
      </c>
      <c r="G193" s="13">
        <f>G194</f>
        <v>4500000</v>
      </c>
      <c r="H193" s="14">
        <f>H194</f>
        <v>2600000</v>
      </c>
      <c r="I193" s="29">
        <f t="shared" si="7"/>
        <v>57.777777777777771</v>
      </c>
    </row>
    <row r="194" spans="1:9" ht="38.25" outlineLevel="5">
      <c r="A194" s="3" t="s">
        <v>95</v>
      </c>
      <c r="B194" s="4" t="s">
        <v>38</v>
      </c>
      <c r="C194" s="4" t="s">
        <v>164</v>
      </c>
      <c r="D194" s="4" t="s">
        <v>168</v>
      </c>
      <c r="E194" s="4" t="s">
        <v>170</v>
      </c>
      <c r="F194" s="4" t="s">
        <v>96</v>
      </c>
      <c r="G194" s="13">
        <v>4500000</v>
      </c>
      <c r="H194" s="14">
        <v>2600000</v>
      </c>
      <c r="I194" s="29">
        <f t="shared" si="7"/>
        <v>57.777777777777771</v>
      </c>
    </row>
    <row r="195" spans="1:9" outlineLevel="1">
      <c r="A195" s="3" t="s">
        <v>171</v>
      </c>
      <c r="B195" s="4" t="s">
        <v>38</v>
      </c>
      <c r="C195" s="4" t="s">
        <v>172</v>
      </c>
      <c r="D195" s="4" t="s">
        <v>9</v>
      </c>
      <c r="E195" s="4" t="s">
        <v>10</v>
      </c>
      <c r="F195" s="4" t="s">
        <v>10</v>
      </c>
      <c r="G195" s="13">
        <f>G196+G200+G210+G222</f>
        <v>7444044</v>
      </c>
      <c r="H195" s="14">
        <f>H196+H200+H210+H222</f>
        <v>3315900.1500000004</v>
      </c>
      <c r="I195" s="29">
        <f t="shared" si="7"/>
        <v>44.544338399934233</v>
      </c>
    </row>
    <row r="196" spans="1:9" outlineLevel="2">
      <c r="A196" s="3" t="s">
        <v>173</v>
      </c>
      <c r="B196" s="4" t="s">
        <v>38</v>
      </c>
      <c r="C196" s="4" t="s">
        <v>174</v>
      </c>
      <c r="D196" s="4" t="s">
        <v>9</v>
      </c>
      <c r="E196" s="4" t="s">
        <v>10</v>
      </c>
      <c r="F196" s="4" t="s">
        <v>10</v>
      </c>
      <c r="G196" s="13">
        <f t="shared" ref="G196:H198" si="10">G197</f>
        <v>365000</v>
      </c>
      <c r="H196" s="14">
        <f t="shared" si="10"/>
        <v>173447.66</v>
      </c>
      <c r="I196" s="29">
        <f t="shared" si="7"/>
        <v>47.51990684931507</v>
      </c>
    </row>
    <row r="197" spans="1:9" ht="25.5" outlineLevel="3">
      <c r="A197" s="3" t="s">
        <v>175</v>
      </c>
      <c r="B197" s="4" t="s">
        <v>38</v>
      </c>
      <c r="C197" s="4" t="s">
        <v>174</v>
      </c>
      <c r="D197" s="4" t="s">
        <v>176</v>
      </c>
      <c r="E197" s="4" t="s">
        <v>10</v>
      </c>
      <c r="F197" s="4" t="s">
        <v>10</v>
      </c>
      <c r="G197" s="13">
        <f t="shared" si="10"/>
        <v>365000</v>
      </c>
      <c r="H197" s="14">
        <f t="shared" si="10"/>
        <v>173447.66</v>
      </c>
      <c r="I197" s="29">
        <f t="shared" si="7"/>
        <v>47.51990684931507</v>
      </c>
    </row>
    <row r="198" spans="1:9" ht="38.25" outlineLevel="4">
      <c r="A198" s="3" t="s">
        <v>177</v>
      </c>
      <c r="B198" s="4" t="s">
        <v>38</v>
      </c>
      <c r="C198" s="4" t="s">
        <v>174</v>
      </c>
      <c r="D198" s="4" t="s">
        <v>176</v>
      </c>
      <c r="E198" s="4" t="s">
        <v>178</v>
      </c>
      <c r="F198" s="4" t="s">
        <v>10</v>
      </c>
      <c r="G198" s="13">
        <f t="shared" si="10"/>
        <v>365000</v>
      </c>
      <c r="H198" s="14">
        <f t="shared" si="10"/>
        <v>173447.66</v>
      </c>
      <c r="I198" s="29">
        <f t="shared" si="7"/>
        <v>47.51990684931507</v>
      </c>
    </row>
    <row r="199" spans="1:9" ht="25.5" outlineLevel="5">
      <c r="A199" s="3" t="s">
        <v>179</v>
      </c>
      <c r="B199" s="4" t="s">
        <v>38</v>
      </c>
      <c r="C199" s="4" t="s">
        <v>174</v>
      </c>
      <c r="D199" s="4" t="s">
        <v>176</v>
      </c>
      <c r="E199" s="4" t="s">
        <v>178</v>
      </c>
      <c r="F199" s="4" t="s">
        <v>180</v>
      </c>
      <c r="G199" s="13">
        <v>365000</v>
      </c>
      <c r="H199" s="14">
        <v>173447.66</v>
      </c>
      <c r="I199" s="29">
        <f t="shared" si="7"/>
        <v>47.51990684931507</v>
      </c>
    </row>
    <row r="200" spans="1:9" outlineLevel="2">
      <c r="A200" s="3" t="s">
        <v>181</v>
      </c>
      <c r="B200" s="4" t="s">
        <v>38</v>
      </c>
      <c r="C200" s="4" t="s">
        <v>182</v>
      </c>
      <c r="D200" s="4" t="s">
        <v>9</v>
      </c>
      <c r="E200" s="4" t="s">
        <v>10</v>
      </c>
      <c r="F200" s="4" t="s">
        <v>10</v>
      </c>
      <c r="G200" s="13">
        <f>G201+G204+G207</f>
        <v>1181619</v>
      </c>
      <c r="H200" s="14">
        <f>H201+H204+H207</f>
        <v>994261</v>
      </c>
      <c r="I200" s="29">
        <f t="shared" si="7"/>
        <v>84.143958416376179</v>
      </c>
    </row>
    <row r="201" spans="1:9" ht="25.5" outlineLevel="3">
      <c r="A201" s="3" t="s">
        <v>183</v>
      </c>
      <c r="B201" s="4" t="s">
        <v>38</v>
      </c>
      <c r="C201" s="4" t="s">
        <v>182</v>
      </c>
      <c r="D201" s="4" t="s">
        <v>184</v>
      </c>
      <c r="E201" s="4" t="s">
        <v>10</v>
      </c>
      <c r="F201" s="4" t="s">
        <v>10</v>
      </c>
      <c r="G201" s="13">
        <f>G202</f>
        <v>797445</v>
      </c>
      <c r="H201" s="14">
        <f>H202</f>
        <v>797445</v>
      </c>
      <c r="I201" s="29">
        <f t="shared" si="7"/>
        <v>100</v>
      </c>
    </row>
    <row r="202" spans="1:9" ht="25.5" outlineLevel="4">
      <c r="A202" s="3" t="s">
        <v>185</v>
      </c>
      <c r="B202" s="4" t="s">
        <v>38</v>
      </c>
      <c r="C202" s="4" t="s">
        <v>182</v>
      </c>
      <c r="D202" s="4" t="s">
        <v>184</v>
      </c>
      <c r="E202" s="4" t="s">
        <v>186</v>
      </c>
      <c r="F202" s="4" t="s">
        <v>10</v>
      </c>
      <c r="G202" s="13">
        <f>G203</f>
        <v>797445</v>
      </c>
      <c r="H202" s="14">
        <f>H203</f>
        <v>797445</v>
      </c>
      <c r="I202" s="29">
        <f t="shared" si="7"/>
        <v>100</v>
      </c>
    </row>
    <row r="203" spans="1:9" ht="25.5" outlineLevel="5">
      <c r="A203" s="3" t="s">
        <v>187</v>
      </c>
      <c r="B203" s="4" t="s">
        <v>38</v>
      </c>
      <c r="C203" s="4" t="s">
        <v>182</v>
      </c>
      <c r="D203" s="4" t="s">
        <v>184</v>
      </c>
      <c r="E203" s="4" t="s">
        <v>186</v>
      </c>
      <c r="F203" s="4" t="s">
        <v>188</v>
      </c>
      <c r="G203" s="13">
        <v>797445</v>
      </c>
      <c r="H203" s="14">
        <v>797445</v>
      </c>
      <c r="I203" s="29">
        <f t="shared" si="7"/>
        <v>100</v>
      </c>
    </row>
    <row r="204" spans="1:9" ht="37.5" customHeight="1" outlineLevel="3">
      <c r="A204" s="3" t="s">
        <v>189</v>
      </c>
      <c r="B204" s="4" t="s">
        <v>38</v>
      </c>
      <c r="C204" s="4" t="s">
        <v>182</v>
      </c>
      <c r="D204" s="4" t="s">
        <v>190</v>
      </c>
      <c r="E204" s="4" t="s">
        <v>10</v>
      </c>
      <c r="F204" s="4" t="s">
        <v>10</v>
      </c>
      <c r="G204" s="13">
        <f>G205</f>
        <v>90000</v>
      </c>
      <c r="H204" s="14">
        <f>H205</f>
        <v>51826</v>
      </c>
      <c r="I204" s="29">
        <f t="shared" si="7"/>
        <v>57.584444444444451</v>
      </c>
    </row>
    <row r="205" spans="1:9" ht="40.5" customHeight="1" outlineLevel="4">
      <c r="A205" s="3" t="s">
        <v>191</v>
      </c>
      <c r="B205" s="4" t="s">
        <v>38</v>
      </c>
      <c r="C205" s="4" t="s">
        <v>182</v>
      </c>
      <c r="D205" s="4" t="s">
        <v>190</v>
      </c>
      <c r="E205" s="4" t="s">
        <v>192</v>
      </c>
      <c r="F205" s="4" t="s">
        <v>10</v>
      </c>
      <c r="G205" s="13">
        <f>G206</f>
        <v>90000</v>
      </c>
      <c r="H205" s="14">
        <f>H206</f>
        <v>51826</v>
      </c>
      <c r="I205" s="29">
        <f t="shared" si="7"/>
        <v>57.584444444444451</v>
      </c>
    </row>
    <row r="206" spans="1:9" ht="25.5" outlineLevel="5">
      <c r="A206" s="3" t="s">
        <v>187</v>
      </c>
      <c r="B206" s="4" t="s">
        <v>38</v>
      </c>
      <c r="C206" s="4" t="s">
        <v>182</v>
      </c>
      <c r="D206" s="4" t="s">
        <v>190</v>
      </c>
      <c r="E206" s="4" t="s">
        <v>192</v>
      </c>
      <c r="F206" s="4" t="s">
        <v>188</v>
      </c>
      <c r="G206" s="13">
        <v>90000</v>
      </c>
      <c r="H206" s="14">
        <v>51826</v>
      </c>
      <c r="I206" s="29">
        <f t="shared" si="7"/>
        <v>57.584444444444451</v>
      </c>
    </row>
    <row r="207" spans="1:9" ht="25.5" outlineLevel="3">
      <c r="A207" s="3" t="s">
        <v>193</v>
      </c>
      <c r="B207" s="4" t="s">
        <v>38</v>
      </c>
      <c r="C207" s="4" t="s">
        <v>182</v>
      </c>
      <c r="D207" s="4" t="s">
        <v>194</v>
      </c>
      <c r="E207" s="4" t="s">
        <v>10</v>
      </c>
      <c r="F207" s="4" t="s">
        <v>10</v>
      </c>
      <c r="G207" s="13">
        <f>G208</f>
        <v>294174</v>
      </c>
      <c r="H207" s="14">
        <f>H208</f>
        <v>144990</v>
      </c>
      <c r="I207" s="29">
        <f t="shared" si="7"/>
        <v>49.28715658079912</v>
      </c>
    </row>
    <row r="208" spans="1:9" ht="25.5" outlineLevel="4">
      <c r="A208" s="3" t="s">
        <v>185</v>
      </c>
      <c r="B208" s="4" t="s">
        <v>38</v>
      </c>
      <c r="C208" s="4" t="s">
        <v>182</v>
      </c>
      <c r="D208" s="4" t="s">
        <v>194</v>
      </c>
      <c r="E208" s="4" t="s">
        <v>186</v>
      </c>
      <c r="F208" s="4" t="s">
        <v>10</v>
      </c>
      <c r="G208" s="13">
        <f>G209</f>
        <v>294174</v>
      </c>
      <c r="H208" s="14">
        <f>H209</f>
        <v>144990</v>
      </c>
      <c r="I208" s="29">
        <f t="shared" si="7"/>
        <v>49.28715658079912</v>
      </c>
    </row>
    <row r="209" spans="1:9" ht="25.5" outlineLevel="5">
      <c r="A209" s="3" t="s">
        <v>187</v>
      </c>
      <c r="B209" s="4" t="s">
        <v>38</v>
      </c>
      <c r="C209" s="4" t="s">
        <v>182</v>
      </c>
      <c r="D209" s="4" t="s">
        <v>194</v>
      </c>
      <c r="E209" s="4" t="s">
        <v>186</v>
      </c>
      <c r="F209" s="4" t="s">
        <v>188</v>
      </c>
      <c r="G209" s="13">
        <v>294174</v>
      </c>
      <c r="H209" s="14">
        <v>144990</v>
      </c>
      <c r="I209" s="29">
        <f t="shared" si="7"/>
        <v>49.28715658079912</v>
      </c>
    </row>
    <row r="210" spans="1:9" outlineLevel="2">
      <c r="A210" s="3" t="s">
        <v>195</v>
      </c>
      <c r="B210" s="4" t="s">
        <v>38</v>
      </c>
      <c r="C210" s="4" t="s">
        <v>196</v>
      </c>
      <c r="D210" s="4" t="s">
        <v>9</v>
      </c>
      <c r="E210" s="4" t="s">
        <v>10</v>
      </c>
      <c r="F210" s="4" t="s">
        <v>10</v>
      </c>
      <c r="G210" s="13">
        <f>G211+G214+G219</f>
        <v>5059925</v>
      </c>
      <c r="H210" s="14">
        <f>H211+H214+H219</f>
        <v>1804133.71</v>
      </c>
      <c r="I210" s="29">
        <f t="shared" si="7"/>
        <v>35.655344891475664</v>
      </c>
    </row>
    <row r="211" spans="1:9" ht="63.75" outlineLevel="3">
      <c r="A211" s="3" t="s">
        <v>197</v>
      </c>
      <c r="B211" s="4" t="s">
        <v>38</v>
      </c>
      <c r="C211" s="4" t="s">
        <v>196</v>
      </c>
      <c r="D211" s="4" t="s">
        <v>198</v>
      </c>
      <c r="E211" s="4" t="s">
        <v>10</v>
      </c>
      <c r="F211" s="4" t="s">
        <v>10</v>
      </c>
      <c r="G211" s="13">
        <f>G212</f>
        <v>886050</v>
      </c>
      <c r="H211" s="14">
        <f>H212</f>
        <v>0</v>
      </c>
      <c r="I211" s="29">
        <f t="shared" si="7"/>
        <v>0</v>
      </c>
    </row>
    <row r="212" spans="1:9" ht="39.75" customHeight="1" outlineLevel="4">
      <c r="A212" s="3" t="s">
        <v>191</v>
      </c>
      <c r="B212" s="4" t="s">
        <v>38</v>
      </c>
      <c r="C212" s="4" t="s">
        <v>196</v>
      </c>
      <c r="D212" s="4" t="s">
        <v>198</v>
      </c>
      <c r="E212" s="4" t="s">
        <v>192</v>
      </c>
      <c r="F212" s="4" t="s">
        <v>10</v>
      </c>
      <c r="G212" s="13">
        <f>G213</f>
        <v>886050</v>
      </c>
      <c r="H212" s="14">
        <f>H213</f>
        <v>0</v>
      </c>
      <c r="I212" s="29">
        <f t="shared" si="7"/>
        <v>0</v>
      </c>
    </row>
    <row r="213" spans="1:9" ht="15" customHeight="1" outlineLevel="5">
      <c r="A213" s="3" t="s">
        <v>51</v>
      </c>
      <c r="B213" s="4" t="s">
        <v>38</v>
      </c>
      <c r="C213" s="4" t="s">
        <v>196</v>
      </c>
      <c r="D213" s="4" t="s">
        <v>198</v>
      </c>
      <c r="E213" s="4" t="s">
        <v>192</v>
      </c>
      <c r="F213" s="4" t="s">
        <v>52</v>
      </c>
      <c r="G213" s="13">
        <v>886050</v>
      </c>
      <c r="H213" s="14">
        <v>0</v>
      </c>
      <c r="I213" s="29">
        <f t="shared" si="7"/>
        <v>0</v>
      </c>
    </row>
    <row r="214" spans="1:9" ht="77.25" customHeight="1" outlineLevel="3">
      <c r="A214" s="3" t="s">
        <v>199</v>
      </c>
      <c r="B214" s="4" t="s">
        <v>38</v>
      </c>
      <c r="C214" s="4" t="s">
        <v>196</v>
      </c>
      <c r="D214" s="4" t="s">
        <v>200</v>
      </c>
      <c r="E214" s="4" t="s">
        <v>10</v>
      </c>
      <c r="F214" s="4" t="s">
        <v>10</v>
      </c>
      <c r="G214" s="13">
        <f>G215+G217</f>
        <v>4000165</v>
      </c>
      <c r="H214" s="14">
        <f>H215+H217</f>
        <v>1804133.71</v>
      </c>
      <c r="I214" s="29">
        <f t="shared" si="7"/>
        <v>45.101482313854554</v>
      </c>
    </row>
    <row r="215" spans="1:9" ht="25.5" outlineLevel="4">
      <c r="A215" s="3" t="s">
        <v>25</v>
      </c>
      <c r="B215" s="4" t="s">
        <v>38</v>
      </c>
      <c r="C215" s="4" t="s">
        <v>196</v>
      </c>
      <c r="D215" s="4" t="s">
        <v>200</v>
      </c>
      <c r="E215" s="4" t="s">
        <v>26</v>
      </c>
      <c r="F215" s="4" t="s">
        <v>10</v>
      </c>
      <c r="G215" s="13">
        <f>G216</f>
        <v>850855</v>
      </c>
      <c r="H215" s="14">
        <f>H216</f>
        <v>260623.08</v>
      </c>
      <c r="I215" s="29">
        <f t="shared" si="7"/>
        <v>30.63072791486211</v>
      </c>
    </row>
    <row r="216" spans="1:9" outlineLevel="5">
      <c r="A216" s="3" t="s">
        <v>29</v>
      </c>
      <c r="B216" s="4" t="s">
        <v>38</v>
      </c>
      <c r="C216" s="4" t="s">
        <v>196</v>
      </c>
      <c r="D216" s="4" t="s">
        <v>200</v>
      </c>
      <c r="E216" s="4" t="s">
        <v>26</v>
      </c>
      <c r="F216" s="4" t="s">
        <v>30</v>
      </c>
      <c r="G216" s="13">
        <v>850855</v>
      </c>
      <c r="H216" s="14">
        <v>260623.08</v>
      </c>
      <c r="I216" s="29">
        <f t="shared" si="7"/>
        <v>30.63072791486211</v>
      </c>
    </row>
    <row r="217" spans="1:9" ht="38.25" outlineLevel="4">
      <c r="A217" s="3" t="s">
        <v>177</v>
      </c>
      <c r="B217" s="4" t="s">
        <v>38</v>
      </c>
      <c r="C217" s="4" t="s">
        <v>196</v>
      </c>
      <c r="D217" s="4" t="s">
        <v>200</v>
      </c>
      <c r="E217" s="4" t="s">
        <v>178</v>
      </c>
      <c r="F217" s="4" t="s">
        <v>10</v>
      </c>
      <c r="G217" s="13">
        <f>G218</f>
        <v>3149310</v>
      </c>
      <c r="H217" s="14">
        <f>H218</f>
        <v>1543510.63</v>
      </c>
      <c r="I217" s="29">
        <f t="shared" si="7"/>
        <v>49.011073219213088</v>
      </c>
    </row>
    <row r="218" spans="1:9" ht="25.5" outlineLevel="5">
      <c r="A218" s="3" t="s">
        <v>187</v>
      </c>
      <c r="B218" s="4" t="s">
        <v>38</v>
      </c>
      <c r="C218" s="4" t="s">
        <v>196</v>
      </c>
      <c r="D218" s="4" t="s">
        <v>200</v>
      </c>
      <c r="E218" s="4" t="s">
        <v>178</v>
      </c>
      <c r="F218" s="4" t="s">
        <v>188</v>
      </c>
      <c r="G218" s="13">
        <v>3149310</v>
      </c>
      <c r="H218" s="14">
        <v>1543510.63</v>
      </c>
      <c r="I218" s="29">
        <f t="shared" si="7"/>
        <v>49.011073219213088</v>
      </c>
    </row>
    <row r="219" spans="1:9" ht="38.25" outlineLevel="3">
      <c r="A219" s="3" t="s">
        <v>201</v>
      </c>
      <c r="B219" s="4" t="s">
        <v>38</v>
      </c>
      <c r="C219" s="4" t="s">
        <v>196</v>
      </c>
      <c r="D219" s="4" t="s">
        <v>202</v>
      </c>
      <c r="E219" s="4" t="s">
        <v>10</v>
      </c>
      <c r="F219" s="4" t="s">
        <v>10</v>
      </c>
      <c r="G219" s="13">
        <f>G220</f>
        <v>173710</v>
      </c>
      <c r="H219" s="14">
        <f>H220</f>
        <v>0</v>
      </c>
      <c r="I219" s="29">
        <f t="shared" si="7"/>
        <v>0</v>
      </c>
    </row>
    <row r="220" spans="1:9" ht="38.25" outlineLevel="4">
      <c r="A220" s="3" t="s">
        <v>177</v>
      </c>
      <c r="B220" s="4" t="s">
        <v>38</v>
      </c>
      <c r="C220" s="4" t="s">
        <v>196</v>
      </c>
      <c r="D220" s="4" t="s">
        <v>202</v>
      </c>
      <c r="E220" s="4" t="s">
        <v>178</v>
      </c>
      <c r="F220" s="4" t="s">
        <v>10</v>
      </c>
      <c r="G220" s="13">
        <f>G221</f>
        <v>173710</v>
      </c>
      <c r="H220" s="14">
        <f>H221</f>
        <v>0</v>
      </c>
      <c r="I220" s="29">
        <f t="shared" si="7"/>
        <v>0</v>
      </c>
    </row>
    <row r="221" spans="1:9" ht="25.5" outlineLevel="5">
      <c r="A221" s="3" t="s">
        <v>187</v>
      </c>
      <c r="B221" s="4" t="s">
        <v>38</v>
      </c>
      <c r="C221" s="4" t="s">
        <v>196</v>
      </c>
      <c r="D221" s="4" t="s">
        <v>202</v>
      </c>
      <c r="E221" s="4" t="s">
        <v>178</v>
      </c>
      <c r="F221" s="4" t="s">
        <v>188</v>
      </c>
      <c r="G221" s="13">
        <v>173710</v>
      </c>
      <c r="H221" s="14">
        <v>0</v>
      </c>
      <c r="I221" s="29">
        <f t="shared" si="7"/>
        <v>0</v>
      </c>
    </row>
    <row r="222" spans="1:9" ht="25.5" outlineLevel="2">
      <c r="A222" s="3" t="s">
        <v>203</v>
      </c>
      <c r="B222" s="4" t="s">
        <v>38</v>
      </c>
      <c r="C222" s="4" t="s">
        <v>204</v>
      </c>
      <c r="D222" s="4" t="s">
        <v>9</v>
      </c>
      <c r="E222" s="4" t="s">
        <v>10</v>
      </c>
      <c r="F222" s="4" t="s">
        <v>10</v>
      </c>
      <c r="G222" s="13">
        <f>G223+G231+G239</f>
        <v>837500</v>
      </c>
      <c r="H222" s="14">
        <f>H223+H231+H239</f>
        <v>344057.78</v>
      </c>
      <c r="I222" s="29">
        <f t="shared" si="7"/>
        <v>41.081525970149258</v>
      </c>
    </row>
    <row r="223" spans="1:9" ht="102" outlineLevel="3">
      <c r="A223" s="3" t="s">
        <v>69</v>
      </c>
      <c r="B223" s="4" t="s">
        <v>38</v>
      </c>
      <c r="C223" s="4" t="s">
        <v>204</v>
      </c>
      <c r="D223" s="4" t="s">
        <v>70</v>
      </c>
      <c r="E223" s="4" t="s">
        <v>10</v>
      </c>
      <c r="F223" s="4" t="s">
        <v>10</v>
      </c>
      <c r="G223" s="13">
        <f>G224+G228</f>
        <v>329000</v>
      </c>
      <c r="H223" s="14">
        <f>H224+H228</f>
        <v>142217.01999999999</v>
      </c>
      <c r="I223" s="29">
        <f t="shared" si="7"/>
        <v>43.227057750759876</v>
      </c>
    </row>
    <row r="224" spans="1:9" ht="25.5" outlineLevel="4">
      <c r="A224" s="3" t="s">
        <v>17</v>
      </c>
      <c r="B224" s="4" t="s">
        <v>38</v>
      </c>
      <c r="C224" s="4" t="s">
        <v>204</v>
      </c>
      <c r="D224" s="4" t="s">
        <v>70</v>
      </c>
      <c r="E224" s="4" t="s">
        <v>18</v>
      </c>
      <c r="F224" s="4" t="s">
        <v>10</v>
      </c>
      <c r="G224" s="13">
        <f>G225+G226+G227</f>
        <v>285999</v>
      </c>
      <c r="H224" s="14">
        <f>H225+H226+H227</f>
        <v>132979.25</v>
      </c>
      <c r="I224" s="29">
        <f t="shared" ref="I224:I293" si="11">H224/G224*100</f>
        <v>46.496403833579834</v>
      </c>
    </row>
    <row r="225" spans="1:9" outlineLevel="5">
      <c r="A225" s="3" t="s">
        <v>19</v>
      </c>
      <c r="B225" s="4" t="s">
        <v>38</v>
      </c>
      <c r="C225" s="4" t="s">
        <v>204</v>
      </c>
      <c r="D225" s="4" t="s">
        <v>70</v>
      </c>
      <c r="E225" s="4" t="s">
        <v>18</v>
      </c>
      <c r="F225" s="4" t="s">
        <v>20</v>
      </c>
      <c r="G225" s="13">
        <v>219200</v>
      </c>
      <c r="H225" s="14">
        <v>102770</v>
      </c>
      <c r="I225" s="29">
        <f t="shared" si="11"/>
        <v>46.884124087591239</v>
      </c>
    </row>
    <row r="226" spans="1:9" outlineLevel="5">
      <c r="A226" s="3" t="s">
        <v>45</v>
      </c>
      <c r="B226" s="4" t="s">
        <v>38</v>
      </c>
      <c r="C226" s="4" t="s">
        <v>204</v>
      </c>
      <c r="D226" s="4" t="s">
        <v>70</v>
      </c>
      <c r="E226" s="4" t="s">
        <v>18</v>
      </c>
      <c r="F226" s="4" t="s">
        <v>46</v>
      </c>
      <c r="G226" s="13">
        <v>600</v>
      </c>
      <c r="H226" s="14">
        <v>300</v>
      </c>
      <c r="I226" s="29">
        <f t="shared" si="11"/>
        <v>50</v>
      </c>
    </row>
    <row r="227" spans="1:9" outlineLevel="5">
      <c r="A227" s="3" t="s">
        <v>21</v>
      </c>
      <c r="B227" s="4" t="s">
        <v>38</v>
      </c>
      <c r="C227" s="4" t="s">
        <v>204</v>
      </c>
      <c r="D227" s="4" t="s">
        <v>70</v>
      </c>
      <c r="E227" s="4" t="s">
        <v>18</v>
      </c>
      <c r="F227" s="4" t="s">
        <v>22</v>
      </c>
      <c r="G227" s="13">
        <v>66199</v>
      </c>
      <c r="H227" s="14">
        <v>29909.25</v>
      </c>
      <c r="I227" s="29">
        <f t="shared" si="11"/>
        <v>45.180818441366185</v>
      </c>
    </row>
    <row r="228" spans="1:9" ht="25.5" outlineLevel="4">
      <c r="A228" s="3" t="s">
        <v>25</v>
      </c>
      <c r="B228" s="4" t="s">
        <v>38</v>
      </c>
      <c r="C228" s="4" t="s">
        <v>204</v>
      </c>
      <c r="D228" s="4" t="s">
        <v>70</v>
      </c>
      <c r="E228" s="4" t="s">
        <v>26</v>
      </c>
      <c r="F228" s="4" t="s">
        <v>10</v>
      </c>
      <c r="G228" s="13">
        <f>G229+G230</f>
        <v>43001</v>
      </c>
      <c r="H228" s="14">
        <f>H229+H230</f>
        <v>9237.77</v>
      </c>
      <c r="I228" s="29">
        <f t="shared" si="11"/>
        <v>21.482686449152347</v>
      </c>
    </row>
    <row r="229" spans="1:9" outlineLevel="5">
      <c r="A229" s="3" t="s">
        <v>27</v>
      </c>
      <c r="B229" s="4" t="s">
        <v>38</v>
      </c>
      <c r="C229" s="4" t="s">
        <v>204</v>
      </c>
      <c r="D229" s="4" t="s">
        <v>70</v>
      </c>
      <c r="E229" s="4" t="s">
        <v>26</v>
      </c>
      <c r="F229" s="4" t="s">
        <v>28</v>
      </c>
      <c r="G229" s="13">
        <v>18000</v>
      </c>
      <c r="H229" s="14">
        <v>5472.77</v>
      </c>
      <c r="I229" s="29">
        <f t="shared" si="11"/>
        <v>30.404277777777782</v>
      </c>
    </row>
    <row r="230" spans="1:9" ht="25.5" outlineLevel="5">
      <c r="A230" s="3" t="s">
        <v>31</v>
      </c>
      <c r="B230" s="4" t="s">
        <v>38</v>
      </c>
      <c r="C230" s="4" t="s">
        <v>204</v>
      </c>
      <c r="D230" s="4" t="s">
        <v>70</v>
      </c>
      <c r="E230" s="4" t="s">
        <v>26</v>
      </c>
      <c r="F230" s="4" t="s">
        <v>32</v>
      </c>
      <c r="G230" s="13">
        <v>25001</v>
      </c>
      <c r="H230" s="14">
        <v>3765</v>
      </c>
      <c r="I230" s="29">
        <f t="shared" si="11"/>
        <v>15.059397624095036</v>
      </c>
    </row>
    <row r="231" spans="1:9" ht="78" customHeight="1" outlineLevel="3">
      <c r="A231" s="3" t="s">
        <v>199</v>
      </c>
      <c r="B231" s="4" t="s">
        <v>38</v>
      </c>
      <c r="C231" s="4" t="s">
        <v>204</v>
      </c>
      <c r="D231" s="4" t="s">
        <v>200</v>
      </c>
      <c r="E231" s="4" t="s">
        <v>10</v>
      </c>
      <c r="F231" s="4" t="s">
        <v>10</v>
      </c>
      <c r="G231" s="13">
        <f>G232+G236</f>
        <v>493500</v>
      </c>
      <c r="H231" s="14">
        <f>H232+H236</f>
        <v>201840.76</v>
      </c>
      <c r="I231" s="29">
        <f t="shared" si="11"/>
        <v>40.899850050658564</v>
      </c>
    </row>
    <row r="232" spans="1:9" ht="25.5" outlineLevel="4">
      <c r="A232" s="3" t="s">
        <v>17</v>
      </c>
      <c r="B232" s="4" t="s">
        <v>38</v>
      </c>
      <c r="C232" s="4" t="s">
        <v>204</v>
      </c>
      <c r="D232" s="4" t="s">
        <v>200</v>
      </c>
      <c r="E232" s="4" t="s">
        <v>18</v>
      </c>
      <c r="F232" s="4" t="s">
        <v>10</v>
      </c>
      <c r="G232" s="13">
        <f>G233+G234+G235</f>
        <v>401133</v>
      </c>
      <c r="H232" s="14">
        <f>H233+H234+H235</f>
        <v>193243.9</v>
      </c>
      <c r="I232" s="29">
        <f t="shared" si="11"/>
        <v>48.174520670201652</v>
      </c>
    </row>
    <row r="233" spans="1:9" outlineLevel="5">
      <c r="A233" s="3" t="s">
        <v>19</v>
      </c>
      <c r="B233" s="4" t="s">
        <v>38</v>
      </c>
      <c r="C233" s="4" t="s">
        <v>204</v>
      </c>
      <c r="D233" s="4" t="s">
        <v>200</v>
      </c>
      <c r="E233" s="4" t="s">
        <v>18</v>
      </c>
      <c r="F233" s="4" t="s">
        <v>20</v>
      </c>
      <c r="G233" s="13">
        <v>307629</v>
      </c>
      <c r="H233" s="14">
        <v>151462.46</v>
      </c>
      <c r="I233" s="29">
        <f t="shared" si="11"/>
        <v>49.235429689658645</v>
      </c>
    </row>
    <row r="234" spans="1:9" outlineLevel="5">
      <c r="A234" s="3" t="s">
        <v>45</v>
      </c>
      <c r="B234" s="4" t="s">
        <v>38</v>
      </c>
      <c r="C234" s="4" t="s">
        <v>204</v>
      </c>
      <c r="D234" s="4" t="s">
        <v>200</v>
      </c>
      <c r="E234" s="4" t="s">
        <v>18</v>
      </c>
      <c r="F234" s="4" t="s">
        <v>46</v>
      </c>
      <c r="G234" s="13">
        <v>600</v>
      </c>
      <c r="H234" s="14">
        <v>300</v>
      </c>
      <c r="I234" s="29">
        <f t="shared" si="11"/>
        <v>50</v>
      </c>
    </row>
    <row r="235" spans="1:9" outlineLevel="5">
      <c r="A235" s="3" t="s">
        <v>21</v>
      </c>
      <c r="B235" s="4" t="s">
        <v>38</v>
      </c>
      <c r="C235" s="4" t="s">
        <v>204</v>
      </c>
      <c r="D235" s="4" t="s">
        <v>200</v>
      </c>
      <c r="E235" s="4" t="s">
        <v>18</v>
      </c>
      <c r="F235" s="4" t="s">
        <v>22</v>
      </c>
      <c r="G235" s="13">
        <v>92904</v>
      </c>
      <c r="H235" s="14">
        <v>41481.440000000002</v>
      </c>
      <c r="I235" s="29">
        <f t="shared" si="11"/>
        <v>44.649789029535867</v>
      </c>
    </row>
    <row r="236" spans="1:9" ht="25.5" outlineLevel="4">
      <c r="A236" s="3" t="s">
        <v>25</v>
      </c>
      <c r="B236" s="4" t="s">
        <v>38</v>
      </c>
      <c r="C236" s="4" t="s">
        <v>204</v>
      </c>
      <c r="D236" s="4" t="s">
        <v>200</v>
      </c>
      <c r="E236" s="4" t="s">
        <v>26</v>
      </c>
      <c r="F236" s="4" t="s">
        <v>10</v>
      </c>
      <c r="G236" s="13">
        <f>G237+G238</f>
        <v>92367</v>
      </c>
      <c r="H236" s="14">
        <f>H237+H238</f>
        <v>8596.86</v>
      </c>
      <c r="I236" s="29">
        <f t="shared" si="11"/>
        <v>9.3072850693429476</v>
      </c>
    </row>
    <row r="237" spans="1:9" outlineLevel="5">
      <c r="A237" s="3" t="s">
        <v>27</v>
      </c>
      <c r="B237" s="4" t="s">
        <v>38</v>
      </c>
      <c r="C237" s="4" t="s">
        <v>204</v>
      </c>
      <c r="D237" s="4" t="s">
        <v>200</v>
      </c>
      <c r="E237" s="4" t="s">
        <v>26</v>
      </c>
      <c r="F237" s="4" t="s">
        <v>28</v>
      </c>
      <c r="G237" s="13">
        <v>18000</v>
      </c>
      <c r="H237" s="14">
        <v>5436.86</v>
      </c>
      <c r="I237" s="29">
        <f t="shared" si="11"/>
        <v>30.204777777777775</v>
      </c>
    </row>
    <row r="238" spans="1:9" ht="25.5" outlineLevel="5">
      <c r="A238" s="3" t="s">
        <v>31</v>
      </c>
      <c r="B238" s="4" t="s">
        <v>38</v>
      </c>
      <c r="C238" s="4" t="s">
        <v>204</v>
      </c>
      <c r="D238" s="4" t="s">
        <v>200</v>
      </c>
      <c r="E238" s="4" t="s">
        <v>26</v>
      </c>
      <c r="F238" s="4" t="s">
        <v>32</v>
      </c>
      <c r="G238" s="13">
        <v>74367</v>
      </c>
      <c r="H238" s="14">
        <v>3160</v>
      </c>
      <c r="I238" s="29">
        <f t="shared" si="11"/>
        <v>4.2491965522341895</v>
      </c>
    </row>
    <row r="239" spans="1:9" outlineLevel="5">
      <c r="A239" s="3" t="s">
        <v>294</v>
      </c>
      <c r="B239" s="4" t="s">
        <v>38</v>
      </c>
      <c r="C239" s="4" t="s">
        <v>204</v>
      </c>
      <c r="D239" s="4" t="s">
        <v>286</v>
      </c>
      <c r="E239" s="4" t="s">
        <v>10</v>
      </c>
      <c r="F239" s="4" t="s">
        <v>10</v>
      </c>
      <c r="G239" s="13">
        <f>G240+G242</f>
        <v>15000</v>
      </c>
      <c r="H239" s="14">
        <f>H240+H242</f>
        <v>0</v>
      </c>
      <c r="I239" s="29">
        <f t="shared" si="11"/>
        <v>0</v>
      </c>
    </row>
    <row r="240" spans="1:9" ht="25.5" outlineLevel="5">
      <c r="A240" s="3" t="s">
        <v>295</v>
      </c>
      <c r="B240" s="4" t="s">
        <v>38</v>
      </c>
      <c r="C240" s="4" t="s">
        <v>204</v>
      </c>
      <c r="D240" s="4" t="s">
        <v>286</v>
      </c>
      <c r="E240" s="4" t="s">
        <v>26</v>
      </c>
      <c r="F240" s="4" t="s">
        <v>10</v>
      </c>
      <c r="G240" s="13">
        <f>G241</f>
        <v>5000</v>
      </c>
      <c r="H240" s="14">
        <f>H241</f>
        <v>0</v>
      </c>
      <c r="I240" s="29">
        <f t="shared" si="11"/>
        <v>0</v>
      </c>
    </row>
    <row r="241" spans="1:9" ht="17.25" customHeight="1" outlineLevel="5">
      <c r="A241" s="3" t="s">
        <v>296</v>
      </c>
      <c r="B241" s="4" t="s">
        <v>38</v>
      </c>
      <c r="C241" s="4" t="s">
        <v>204</v>
      </c>
      <c r="D241" s="4" t="s">
        <v>286</v>
      </c>
      <c r="E241" s="4" t="s">
        <v>26</v>
      </c>
      <c r="F241" s="4" t="s">
        <v>32</v>
      </c>
      <c r="G241" s="13">
        <v>5000</v>
      </c>
      <c r="H241" s="14">
        <v>0</v>
      </c>
      <c r="I241" s="29">
        <f t="shared" si="11"/>
        <v>0</v>
      </c>
    </row>
    <row r="242" spans="1:9" ht="38.25" outlineLevel="5">
      <c r="A242" s="3" t="s">
        <v>297</v>
      </c>
      <c r="B242" s="4" t="s">
        <v>38</v>
      </c>
      <c r="C242" s="4" t="s">
        <v>204</v>
      </c>
      <c r="D242" s="4" t="s">
        <v>286</v>
      </c>
      <c r="E242" s="4" t="s">
        <v>287</v>
      </c>
      <c r="F242" s="4" t="s">
        <v>10</v>
      </c>
      <c r="G242" s="13">
        <f>G243</f>
        <v>10000</v>
      </c>
      <c r="H242" s="14">
        <f>H243</f>
        <v>0</v>
      </c>
      <c r="I242" s="29">
        <f t="shared" si="11"/>
        <v>0</v>
      </c>
    </row>
    <row r="243" spans="1:9" ht="15.75" customHeight="1" outlineLevel="5">
      <c r="A243" s="3" t="s">
        <v>298</v>
      </c>
      <c r="B243" s="4" t="s">
        <v>38</v>
      </c>
      <c r="C243" s="4" t="s">
        <v>204</v>
      </c>
      <c r="D243" s="4" t="s">
        <v>286</v>
      </c>
      <c r="E243" s="4" t="s">
        <v>287</v>
      </c>
      <c r="F243" s="4" t="s">
        <v>188</v>
      </c>
      <c r="G243" s="13">
        <v>10000</v>
      </c>
      <c r="H243" s="14">
        <v>0</v>
      </c>
      <c r="I243" s="29">
        <f t="shared" si="11"/>
        <v>0</v>
      </c>
    </row>
    <row r="244" spans="1:9" outlineLevel="1">
      <c r="A244" s="3" t="s">
        <v>205</v>
      </c>
      <c r="B244" s="4" t="s">
        <v>38</v>
      </c>
      <c r="C244" s="4" t="s">
        <v>206</v>
      </c>
      <c r="D244" s="4" t="s">
        <v>9</v>
      </c>
      <c r="E244" s="4" t="s">
        <v>10</v>
      </c>
      <c r="F244" s="4" t="s">
        <v>10</v>
      </c>
      <c r="G244" s="13">
        <f t="shared" ref="G244:H247" si="12">G245</f>
        <v>12390500</v>
      </c>
      <c r="H244" s="14">
        <f t="shared" si="12"/>
        <v>6900000</v>
      </c>
      <c r="I244" s="29">
        <f t="shared" si="11"/>
        <v>55.687825350066589</v>
      </c>
    </row>
    <row r="245" spans="1:9" outlineLevel="2">
      <c r="A245" s="3" t="s">
        <v>207</v>
      </c>
      <c r="B245" s="4" t="s">
        <v>38</v>
      </c>
      <c r="C245" s="4" t="s">
        <v>208</v>
      </c>
      <c r="D245" s="4" t="s">
        <v>9</v>
      </c>
      <c r="E245" s="4" t="s">
        <v>10</v>
      </c>
      <c r="F245" s="4" t="s">
        <v>10</v>
      </c>
      <c r="G245" s="13">
        <f t="shared" si="12"/>
        <v>12390500</v>
      </c>
      <c r="H245" s="14">
        <f t="shared" si="12"/>
        <v>6900000</v>
      </c>
      <c r="I245" s="29">
        <f t="shared" si="11"/>
        <v>55.687825350066589</v>
      </c>
    </row>
    <row r="246" spans="1:9" ht="25.5" outlineLevel="3">
      <c r="A246" s="3" t="s">
        <v>209</v>
      </c>
      <c r="B246" s="4" t="s">
        <v>38</v>
      </c>
      <c r="C246" s="4" t="s">
        <v>208</v>
      </c>
      <c r="D246" s="4" t="s">
        <v>210</v>
      </c>
      <c r="E246" s="4" t="s">
        <v>10</v>
      </c>
      <c r="F246" s="4" t="s">
        <v>10</v>
      </c>
      <c r="G246" s="13">
        <f t="shared" si="12"/>
        <v>12390500</v>
      </c>
      <c r="H246" s="14">
        <f t="shared" si="12"/>
        <v>6900000</v>
      </c>
      <c r="I246" s="29">
        <f t="shared" si="11"/>
        <v>55.687825350066589</v>
      </c>
    </row>
    <row r="247" spans="1:9" ht="63.75" outlineLevel="4">
      <c r="A247" s="3" t="s">
        <v>169</v>
      </c>
      <c r="B247" s="4" t="s">
        <v>38</v>
      </c>
      <c r="C247" s="4" t="s">
        <v>208</v>
      </c>
      <c r="D247" s="4" t="s">
        <v>210</v>
      </c>
      <c r="E247" s="4" t="s">
        <v>170</v>
      </c>
      <c r="F247" s="4" t="s">
        <v>10</v>
      </c>
      <c r="G247" s="13">
        <f t="shared" si="12"/>
        <v>12390500</v>
      </c>
      <c r="H247" s="14">
        <f t="shared" si="12"/>
        <v>6900000</v>
      </c>
      <c r="I247" s="29">
        <f t="shared" si="11"/>
        <v>55.687825350066589</v>
      </c>
    </row>
    <row r="248" spans="1:9" ht="38.25" outlineLevel="5">
      <c r="A248" s="3" t="s">
        <v>95</v>
      </c>
      <c r="B248" s="4" t="s">
        <v>38</v>
      </c>
      <c r="C248" s="4" t="s">
        <v>208</v>
      </c>
      <c r="D248" s="4" t="s">
        <v>210</v>
      </c>
      <c r="E248" s="4" t="s">
        <v>170</v>
      </c>
      <c r="F248" s="4" t="s">
        <v>96</v>
      </c>
      <c r="G248" s="13">
        <v>12390500</v>
      </c>
      <c r="H248" s="14">
        <v>6900000</v>
      </c>
      <c r="I248" s="29">
        <f t="shared" si="11"/>
        <v>55.687825350066589</v>
      </c>
    </row>
    <row r="249" spans="1:9" outlineLevel="1">
      <c r="A249" s="3" t="s">
        <v>211</v>
      </c>
      <c r="B249" s="4" t="s">
        <v>38</v>
      </c>
      <c r="C249" s="4" t="s">
        <v>212</v>
      </c>
      <c r="D249" s="4" t="s">
        <v>9</v>
      </c>
      <c r="E249" s="4" t="s">
        <v>10</v>
      </c>
      <c r="F249" s="4" t="s">
        <v>10</v>
      </c>
      <c r="G249" s="13">
        <f t="shared" ref="G249:H252" si="13">G250</f>
        <v>554000</v>
      </c>
      <c r="H249" s="14">
        <f t="shared" si="13"/>
        <v>282505</v>
      </c>
      <c r="I249" s="29">
        <f t="shared" si="11"/>
        <v>50.99368231046931</v>
      </c>
    </row>
    <row r="250" spans="1:9" outlineLevel="2">
      <c r="A250" s="3" t="s">
        <v>213</v>
      </c>
      <c r="B250" s="4" t="s">
        <v>38</v>
      </c>
      <c r="C250" s="4" t="s">
        <v>214</v>
      </c>
      <c r="D250" s="4" t="s">
        <v>9</v>
      </c>
      <c r="E250" s="4" t="s">
        <v>10</v>
      </c>
      <c r="F250" s="4" t="s">
        <v>10</v>
      </c>
      <c r="G250" s="13">
        <f t="shared" si="13"/>
        <v>554000</v>
      </c>
      <c r="H250" s="14">
        <f t="shared" si="13"/>
        <v>282505</v>
      </c>
      <c r="I250" s="29">
        <f t="shared" si="11"/>
        <v>50.99368231046931</v>
      </c>
    </row>
    <row r="251" spans="1:9" outlineLevel="3">
      <c r="A251" s="3" t="s">
        <v>215</v>
      </c>
      <c r="B251" s="4" t="s">
        <v>38</v>
      </c>
      <c r="C251" s="4" t="s">
        <v>214</v>
      </c>
      <c r="D251" s="4" t="s">
        <v>216</v>
      </c>
      <c r="E251" s="4" t="s">
        <v>10</v>
      </c>
      <c r="F251" s="4" t="s">
        <v>10</v>
      </c>
      <c r="G251" s="13">
        <f t="shared" si="13"/>
        <v>554000</v>
      </c>
      <c r="H251" s="14">
        <f t="shared" si="13"/>
        <v>282505</v>
      </c>
      <c r="I251" s="29">
        <f t="shared" si="11"/>
        <v>50.99368231046931</v>
      </c>
    </row>
    <row r="252" spans="1:9" ht="63.75" outlineLevel="4">
      <c r="A252" s="3" t="s">
        <v>145</v>
      </c>
      <c r="B252" s="4" t="s">
        <v>38</v>
      </c>
      <c r="C252" s="4" t="s">
        <v>214</v>
      </c>
      <c r="D252" s="4" t="s">
        <v>216</v>
      </c>
      <c r="E252" s="4" t="s">
        <v>146</v>
      </c>
      <c r="F252" s="4" t="s">
        <v>10</v>
      </c>
      <c r="G252" s="13">
        <f t="shared" si="13"/>
        <v>554000</v>
      </c>
      <c r="H252" s="14">
        <f t="shared" si="13"/>
        <v>282505</v>
      </c>
      <c r="I252" s="29">
        <f t="shared" si="11"/>
        <v>50.99368231046931</v>
      </c>
    </row>
    <row r="253" spans="1:9" ht="38.25" outlineLevel="5">
      <c r="A253" s="3" t="s">
        <v>95</v>
      </c>
      <c r="B253" s="4" t="s">
        <v>38</v>
      </c>
      <c r="C253" s="4" t="s">
        <v>214</v>
      </c>
      <c r="D253" s="4" t="s">
        <v>216</v>
      </c>
      <c r="E253" s="4" t="s">
        <v>146</v>
      </c>
      <c r="F253" s="4" t="s">
        <v>96</v>
      </c>
      <c r="G253" s="13">
        <v>554000</v>
      </c>
      <c r="H253" s="14">
        <v>282505</v>
      </c>
      <c r="I253" s="29">
        <f t="shared" si="11"/>
        <v>50.99368231046931</v>
      </c>
    </row>
    <row r="254" spans="1:9" ht="25.5">
      <c r="A254" s="3" t="s">
        <v>217</v>
      </c>
      <c r="B254" s="4" t="s">
        <v>218</v>
      </c>
      <c r="C254" s="4" t="s">
        <v>8</v>
      </c>
      <c r="D254" s="4" t="s">
        <v>9</v>
      </c>
      <c r="E254" s="4" t="s">
        <v>10</v>
      </c>
      <c r="F254" s="4" t="s">
        <v>10</v>
      </c>
      <c r="G254" s="13">
        <f>G255+G274</f>
        <v>6442500</v>
      </c>
      <c r="H254" s="14">
        <f>H255+H274</f>
        <v>3372335.0999999996</v>
      </c>
      <c r="I254" s="29">
        <f t="shared" si="11"/>
        <v>52.345131548311983</v>
      </c>
    </row>
    <row r="255" spans="1:9" outlineLevel="1">
      <c r="A255" s="3" t="s">
        <v>11</v>
      </c>
      <c r="B255" s="4" t="s">
        <v>218</v>
      </c>
      <c r="C255" s="4" t="s">
        <v>12</v>
      </c>
      <c r="D255" s="4" t="s">
        <v>9</v>
      </c>
      <c r="E255" s="4" t="s">
        <v>10</v>
      </c>
      <c r="F255" s="4" t="s">
        <v>10</v>
      </c>
      <c r="G255" s="13">
        <f>G256+G270</f>
        <v>3342500</v>
      </c>
      <c r="H255" s="14">
        <f>H256+H270</f>
        <v>1512553.8499999999</v>
      </c>
      <c r="I255" s="29">
        <f t="shared" si="11"/>
        <v>45.252172026925955</v>
      </c>
    </row>
    <row r="256" spans="1:9" ht="39.75" customHeight="1" outlineLevel="2">
      <c r="A256" s="3" t="s">
        <v>219</v>
      </c>
      <c r="B256" s="4" t="s">
        <v>218</v>
      </c>
      <c r="C256" s="4" t="s">
        <v>220</v>
      </c>
      <c r="D256" s="4" t="s">
        <v>9</v>
      </c>
      <c r="E256" s="4" t="s">
        <v>10</v>
      </c>
      <c r="F256" s="4" t="s">
        <v>10</v>
      </c>
      <c r="G256" s="13">
        <f>G257</f>
        <v>3142500</v>
      </c>
      <c r="H256" s="14">
        <f>H257</f>
        <v>1404703.0199999998</v>
      </c>
      <c r="I256" s="29">
        <f t="shared" si="11"/>
        <v>44.700175656324575</v>
      </c>
    </row>
    <row r="257" spans="1:9" ht="38.25" outlineLevel="3">
      <c r="A257" s="3" t="s">
        <v>43</v>
      </c>
      <c r="B257" s="4" t="s">
        <v>218</v>
      </c>
      <c r="C257" s="4" t="s">
        <v>220</v>
      </c>
      <c r="D257" s="4" t="s">
        <v>221</v>
      </c>
      <c r="E257" s="4" t="s">
        <v>10</v>
      </c>
      <c r="F257" s="4" t="s">
        <v>10</v>
      </c>
      <c r="G257" s="13">
        <f>G258+G262+G266+G268</f>
        <v>3142500</v>
      </c>
      <c r="H257" s="14">
        <f>H258+H262+H266+H268</f>
        <v>1404703.0199999998</v>
      </c>
      <c r="I257" s="29">
        <f t="shared" si="11"/>
        <v>44.700175656324575</v>
      </c>
    </row>
    <row r="258" spans="1:9" ht="25.5" outlineLevel="4">
      <c r="A258" s="3" t="s">
        <v>17</v>
      </c>
      <c r="B258" s="4" t="s">
        <v>218</v>
      </c>
      <c r="C258" s="4" t="s">
        <v>220</v>
      </c>
      <c r="D258" s="4" t="s">
        <v>221</v>
      </c>
      <c r="E258" s="4" t="s">
        <v>18</v>
      </c>
      <c r="F258" s="4" t="s">
        <v>10</v>
      </c>
      <c r="G258" s="13">
        <f>G259+G260+G261</f>
        <v>2925500</v>
      </c>
      <c r="H258" s="14">
        <f>H259+H260+H261</f>
        <v>1386438.63</v>
      </c>
      <c r="I258" s="29">
        <f t="shared" si="11"/>
        <v>47.391510169201844</v>
      </c>
    </row>
    <row r="259" spans="1:9" outlineLevel="5">
      <c r="A259" s="3" t="s">
        <v>19</v>
      </c>
      <c r="B259" s="4" t="s">
        <v>218</v>
      </c>
      <c r="C259" s="4" t="s">
        <v>220</v>
      </c>
      <c r="D259" s="4" t="s">
        <v>221</v>
      </c>
      <c r="E259" s="4" t="s">
        <v>18</v>
      </c>
      <c r="F259" s="4" t="s">
        <v>20</v>
      </c>
      <c r="G259" s="13">
        <v>2250000</v>
      </c>
      <c r="H259" s="14">
        <v>1058507.9099999999</v>
      </c>
      <c r="I259" s="29">
        <f t="shared" si="11"/>
        <v>47.044795999999991</v>
      </c>
    </row>
    <row r="260" spans="1:9" outlineLevel="5">
      <c r="A260" s="3" t="s">
        <v>45</v>
      </c>
      <c r="B260" s="4" t="s">
        <v>218</v>
      </c>
      <c r="C260" s="4" t="s">
        <v>220</v>
      </c>
      <c r="D260" s="4" t="s">
        <v>221</v>
      </c>
      <c r="E260" s="4" t="s">
        <v>18</v>
      </c>
      <c r="F260" s="4" t="s">
        <v>46</v>
      </c>
      <c r="G260" s="13">
        <v>500</v>
      </c>
      <c r="H260" s="14">
        <v>0</v>
      </c>
      <c r="I260" s="29">
        <f t="shared" si="11"/>
        <v>0</v>
      </c>
    </row>
    <row r="261" spans="1:9" outlineLevel="5">
      <c r="A261" s="3" t="s">
        <v>21</v>
      </c>
      <c r="B261" s="4" t="s">
        <v>218</v>
      </c>
      <c r="C261" s="4" t="s">
        <v>220</v>
      </c>
      <c r="D261" s="4" t="s">
        <v>221</v>
      </c>
      <c r="E261" s="4" t="s">
        <v>18</v>
      </c>
      <c r="F261" s="4" t="s">
        <v>22</v>
      </c>
      <c r="G261" s="13">
        <v>675000</v>
      </c>
      <c r="H261" s="14">
        <v>327930.71999999997</v>
      </c>
      <c r="I261" s="29">
        <f t="shared" si="11"/>
        <v>48.582328888888888</v>
      </c>
    </row>
    <row r="262" spans="1:9" ht="25.5" outlineLevel="4">
      <c r="A262" s="3" t="s">
        <v>25</v>
      </c>
      <c r="B262" s="4" t="s">
        <v>218</v>
      </c>
      <c r="C262" s="4" t="s">
        <v>220</v>
      </c>
      <c r="D262" s="4" t="s">
        <v>221</v>
      </c>
      <c r="E262" s="4" t="s">
        <v>26</v>
      </c>
      <c r="F262" s="4" t="s">
        <v>10</v>
      </c>
      <c r="G262" s="13">
        <f>G263+G264+G265</f>
        <v>202000</v>
      </c>
      <c r="H262" s="14">
        <f>H263+H264+H265</f>
        <v>10663</v>
      </c>
      <c r="I262" s="29">
        <f t="shared" si="11"/>
        <v>5.2787128712871283</v>
      </c>
    </row>
    <row r="263" spans="1:9" ht="25.5" outlineLevel="5">
      <c r="A263" s="3" t="s">
        <v>49</v>
      </c>
      <c r="B263" s="4" t="s">
        <v>218</v>
      </c>
      <c r="C263" s="4" t="s">
        <v>220</v>
      </c>
      <c r="D263" s="4" t="s">
        <v>221</v>
      </c>
      <c r="E263" s="4" t="s">
        <v>26</v>
      </c>
      <c r="F263" s="4" t="s">
        <v>50</v>
      </c>
      <c r="G263" s="13">
        <v>2000</v>
      </c>
      <c r="H263" s="14">
        <v>0</v>
      </c>
      <c r="I263" s="29">
        <f t="shared" si="11"/>
        <v>0</v>
      </c>
    </row>
    <row r="264" spans="1:9" outlineLevel="5">
      <c r="A264" s="3" t="s">
        <v>29</v>
      </c>
      <c r="B264" s="4" t="s">
        <v>218</v>
      </c>
      <c r="C264" s="4" t="s">
        <v>220</v>
      </c>
      <c r="D264" s="4" t="s">
        <v>221</v>
      </c>
      <c r="E264" s="4" t="s">
        <v>26</v>
      </c>
      <c r="F264" s="4" t="s">
        <v>30</v>
      </c>
      <c r="G264" s="13">
        <v>150000</v>
      </c>
      <c r="H264" s="14">
        <v>0</v>
      </c>
      <c r="I264" s="29">
        <f t="shared" si="11"/>
        <v>0</v>
      </c>
    </row>
    <row r="265" spans="1:9" ht="25.5" outlineLevel="5">
      <c r="A265" s="3" t="s">
        <v>31</v>
      </c>
      <c r="B265" s="4" t="s">
        <v>218</v>
      </c>
      <c r="C265" s="4" t="s">
        <v>220</v>
      </c>
      <c r="D265" s="4" t="s">
        <v>221</v>
      </c>
      <c r="E265" s="4" t="s">
        <v>26</v>
      </c>
      <c r="F265" s="4" t="s">
        <v>32</v>
      </c>
      <c r="G265" s="13">
        <v>50000</v>
      </c>
      <c r="H265" s="14">
        <v>10663</v>
      </c>
      <c r="I265" s="29">
        <f t="shared" si="11"/>
        <v>21.326000000000001</v>
      </c>
    </row>
    <row r="266" spans="1:9" ht="25.5" outlineLevel="4">
      <c r="A266" s="3" t="s">
        <v>53</v>
      </c>
      <c r="B266" s="4" t="s">
        <v>218</v>
      </c>
      <c r="C266" s="4" t="s">
        <v>220</v>
      </c>
      <c r="D266" s="4" t="s">
        <v>221</v>
      </c>
      <c r="E266" s="4" t="s">
        <v>54</v>
      </c>
      <c r="F266" s="4" t="s">
        <v>10</v>
      </c>
      <c r="G266" s="13">
        <f>G267</f>
        <v>12000</v>
      </c>
      <c r="H266" s="14">
        <f>H267</f>
        <v>6249</v>
      </c>
      <c r="I266" s="29">
        <f t="shared" si="11"/>
        <v>52.075000000000003</v>
      </c>
    </row>
    <row r="267" spans="1:9" outlineLevel="5">
      <c r="A267" s="3" t="s">
        <v>35</v>
      </c>
      <c r="B267" s="4" t="s">
        <v>218</v>
      </c>
      <c r="C267" s="4" t="s">
        <v>220</v>
      </c>
      <c r="D267" s="4" t="s">
        <v>221</v>
      </c>
      <c r="E267" s="4" t="s">
        <v>54</v>
      </c>
      <c r="F267" s="4" t="s">
        <v>36</v>
      </c>
      <c r="G267" s="13">
        <v>12000</v>
      </c>
      <c r="H267" s="14">
        <v>6249</v>
      </c>
      <c r="I267" s="29">
        <f t="shared" si="11"/>
        <v>52.075000000000003</v>
      </c>
    </row>
    <row r="268" spans="1:9" ht="25.5" outlineLevel="4">
      <c r="A268" s="3" t="s">
        <v>33</v>
      </c>
      <c r="B268" s="4" t="s">
        <v>218</v>
      </c>
      <c r="C268" s="4" t="s">
        <v>220</v>
      </c>
      <c r="D268" s="4" t="s">
        <v>221</v>
      </c>
      <c r="E268" s="4" t="s">
        <v>34</v>
      </c>
      <c r="F268" s="4" t="s">
        <v>10</v>
      </c>
      <c r="G268" s="13">
        <f>G269</f>
        <v>3000</v>
      </c>
      <c r="H268" s="14">
        <f>H269</f>
        <v>1352.39</v>
      </c>
      <c r="I268" s="29">
        <f t="shared" si="11"/>
        <v>45.079666666666668</v>
      </c>
    </row>
    <row r="269" spans="1:9" outlineLevel="5">
      <c r="A269" s="3" t="s">
        <v>35</v>
      </c>
      <c r="B269" s="4" t="s">
        <v>218</v>
      </c>
      <c r="C269" s="4" t="s">
        <v>220</v>
      </c>
      <c r="D269" s="4" t="s">
        <v>221</v>
      </c>
      <c r="E269" s="4" t="s">
        <v>34</v>
      </c>
      <c r="F269" s="4" t="s">
        <v>36</v>
      </c>
      <c r="G269" s="13">
        <v>3000</v>
      </c>
      <c r="H269" s="14">
        <v>1352.39</v>
      </c>
      <c r="I269" s="29">
        <f t="shared" si="11"/>
        <v>45.079666666666668</v>
      </c>
    </row>
    <row r="270" spans="1:9" outlineLevel="2">
      <c r="A270" s="3" t="s">
        <v>67</v>
      </c>
      <c r="B270" s="4" t="s">
        <v>218</v>
      </c>
      <c r="C270" s="4" t="s">
        <v>68</v>
      </c>
      <c r="D270" s="4" t="s">
        <v>9</v>
      </c>
      <c r="E270" s="4" t="s">
        <v>10</v>
      </c>
      <c r="F270" s="4" t="s">
        <v>10</v>
      </c>
      <c r="G270" s="13">
        <f t="shared" ref="G270:H272" si="14">G271</f>
        <v>200000</v>
      </c>
      <c r="H270" s="14">
        <f t="shared" si="14"/>
        <v>107850.83</v>
      </c>
      <c r="I270" s="29">
        <f t="shared" si="11"/>
        <v>53.925415000000001</v>
      </c>
    </row>
    <row r="271" spans="1:9" ht="25.5" outlineLevel="3">
      <c r="A271" s="3" t="s">
        <v>79</v>
      </c>
      <c r="B271" s="4" t="s">
        <v>218</v>
      </c>
      <c r="C271" s="4" t="s">
        <v>68</v>
      </c>
      <c r="D271" s="4" t="s">
        <v>222</v>
      </c>
      <c r="E271" s="4" t="s">
        <v>10</v>
      </c>
      <c r="F271" s="4" t="s">
        <v>10</v>
      </c>
      <c r="G271" s="13">
        <f t="shared" si="14"/>
        <v>200000</v>
      </c>
      <c r="H271" s="14">
        <f t="shared" si="14"/>
        <v>107850.83</v>
      </c>
      <c r="I271" s="29">
        <f t="shared" si="11"/>
        <v>53.925415000000001</v>
      </c>
    </row>
    <row r="272" spans="1:9" ht="25.5" outlineLevel="4">
      <c r="A272" s="3" t="s">
        <v>25</v>
      </c>
      <c r="B272" s="4" t="s">
        <v>218</v>
      </c>
      <c r="C272" s="4" t="s">
        <v>68</v>
      </c>
      <c r="D272" s="4" t="s">
        <v>222</v>
      </c>
      <c r="E272" s="4" t="s">
        <v>26</v>
      </c>
      <c r="F272" s="4" t="s">
        <v>10</v>
      </c>
      <c r="G272" s="13">
        <f t="shared" si="14"/>
        <v>200000</v>
      </c>
      <c r="H272" s="14">
        <f t="shared" si="14"/>
        <v>107850.83</v>
      </c>
      <c r="I272" s="29">
        <f t="shared" si="11"/>
        <v>53.925415000000001</v>
      </c>
    </row>
    <row r="273" spans="1:9" outlineLevel="5">
      <c r="A273" s="3" t="s">
        <v>29</v>
      </c>
      <c r="B273" s="4" t="s">
        <v>218</v>
      </c>
      <c r="C273" s="4" t="s">
        <v>68</v>
      </c>
      <c r="D273" s="4" t="s">
        <v>222</v>
      </c>
      <c r="E273" s="4" t="s">
        <v>26</v>
      </c>
      <c r="F273" s="4" t="s">
        <v>30</v>
      </c>
      <c r="G273" s="13">
        <v>200000</v>
      </c>
      <c r="H273" s="14">
        <v>107850.83</v>
      </c>
      <c r="I273" s="29">
        <f t="shared" si="11"/>
        <v>53.925415000000001</v>
      </c>
    </row>
    <row r="274" spans="1:9" ht="25.5" outlineLevel="1">
      <c r="A274" s="3" t="s">
        <v>223</v>
      </c>
      <c r="B274" s="4" t="s">
        <v>218</v>
      </c>
      <c r="C274" s="4" t="s">
        <v>224</v>
      </c>
      <c r="D274" s="4" t="s">
        <v>9</v>
      </c>
      <c r="E274" s="4" t="s">
        <v>10</v>
      </c>
      <c r="F274" s="4" t="s">
        <v>10</v>
      </c>
      <c r="G274" s="13">
        <f t="shared" ref="G274:H277" si="15">G275</f>
        <v>3100000</v>
      </c>
      <c r="H274" s="14">
        <f t="shared" si="15"/>
        <v>1859781.25</v>
      </c>
      <c r="I274" s="29">
        <f t="shared" si="11"/>
        <v>59.992943548387103</v>
      </c>
    </row>
    <row r="275" spans="1:9" ht="25.5" outlineLevel="2">
      <c r="A275" s="3" t="s">
        <v>225</v>
      </c>
      <c r="B275" s="4" t="s">
        <v>218</v>
      </c>
      <c r="C275" s="4" t="s">
        <v>226</v>
      </c>
      <c r="D275" s="4" t="s">
        <v>9</v>
      </c>
      <c r="E275" s="4" t="s">
        <v>10</v>
      </c>
      <c r="F275" s="4" t="s">
        <v>10</v>
      </c>
      <c r="G275" s="13">
        <f t="shared" si="15"/>
        <v>3100000</v>
      </c>
      <c r="H275" s="14">
        <f t="shared" si="15"/>
        <v>1859781.25</v>
      </c>
      <c r="I275" s="29">
        <f t="shared" si="11"/>
        <v>59.992943548387103</v>
      </c>
    </row>
    <row r="276" spans="1:9" outlineLevel="3">
      <c r="A276" s="3" t="s">
        <v>227</v>
      </c>
      <c r="B276" s="4" t="s">
        <v>218</v>
      </c>
      <c r="C276" s="4" t="s">
        <v>226</v>
      </c>
      <c r="D276" s="4" t="s">
        <v>228</v>
      </c>
      <c r="E276" s="4" t="s">
        <v>10</v>
      </c>
      <c r="F276" s="4" t="s">
        <v>10</v>
      </c>
      <c r="G276" s="13">
        <f t="shared" si="15"/>
        <v>3100000</v>
      </c>
      <c r="H276" s="14">
        <f t="shared" si="15"/>
        <v>1859781.25</v>
      </c>
      <c r="I276" s="29">
        <f t="shared" si="11"/>
        <v>59.992943548387103</v>
      </c>
    </row>
    <row r="277" spans="1:9" outlineLevel="4">
      <c r="A277" s="3" t="s">
        <v>229</v>
      </c>
      <c r="B277" s="4" t="s">
        <v>218</v>
      </c>
      <c r="C277" s="4" t="s">
        <v>226</v>
      </c>
      <c r="D277" s="4" t="s">
        <v>228</v>
      </c>
      <c r="E277" s="4" t="s">
        <v>230</v>
      </c>
      <c r="F277" s="4" t="s">
        <v>10</v>
      </c>
      <c r="G277" s="13">
        <f t="shared" si="15"/>
        <v>3100000</v>
      </c>
      <c r="H277" s="14">
        <f t="shared" si="15"/>
        <v>1859781.25</v>
      </c>
      <c r="I277" s="29">
        <f t="shared" si="11"/>
        <v>59.992943548387103</v>
      </c>
    </row>
    <row r="278" spans="1:9" outlineLevel="5">
      <c r="A278" s="3" t="s">
        <v>231</v>
      </c>
      <c r="B278" s="4" t="s">
        <v>218</v>
      </c>
      <c r="C278" s="4" t="s">
        <v>226</v>
      </c>
      <c r="D278" s="4" t="s">
        <v>228</v>
      </c>
      <c r="E278" s="4" t="s">
        <v>230</v>
      </c>
      <c r="F278" s="4" t="s">
        <v>232</v>
      </c>
      <c r="G278" s="13">
        <v>3100000</v>
      </c>
      <c r="H278" s="14">
        <v>1859781.25</v>
      </c>
      <c r="I278" s="29">
        <f t="shared" si="11"/>
        <v>59.992943548387103</v>
      </c>
    </row>
    <row r="279" spans="1:9" ht="38.25">
      <c r="A279" s="3" t="s">
        <v>233</v>
      </c>
      <c r="B279" s="4" t="s">
        <v>234</v>
      </c>
      <c r="C279" s="4" t="s">
        <v>8</v>
      </c>
      <c r="D279" s="4" t="s">
        <v>9</v>
      </c>
      <c r="E279" s="4" t="s">
        <v>10</v>
      </c>
      <c r="F279" s="4" t="s">
        <v>10</v>
      </c>
      <c r="G279" s="13">
        <f>G280+G299</f>
        <v>7679840</v>
      </c>
      <c r="H279" s="14">
        <f>H280+H299</f>
        <v>4146939.52</v>
      </c>
      <c r="I279" s="29">
        <f t="shared" si="11"/>
        <v>53.997733286110126</v>
      </c>
    </row>
    <row r="280" spans="1:9" outlineLevel="1">
      <c r="A280" s="3" t="s">
        <v>139</v>
      </c>
      <c r="B280" s="4" t="s">
        <v>234</v>
      </c>
      <c r="C280" s="4" t="s">
        <v>140</v>
      </c>
      <c r="D280" s="4" t="s">
        <v>9</v>
      </c>
      <c r="E280" s="4" t="s">
        <v>10</v>
      </c>
      <c r="F280" s="4" t="s">
        <v>10</v>
      </c>
      <c r="G280" s="13">
        <f>G281+G285</f>
        <v>6854700</v>
      </c>
      <c r="H280" s="14">
        <f>H281+H285</f>
        <v>3992976.62</v>
      </c>
      <c r="I280" s="29">
        <f t="shared" si="11"/>
        <v>58.251661195967728</v>
      </c>
    </row>
    <row r="281" spans="1:9" outlineLevel="2">
      <c r="A281" s="3" t="s">
        <v>149</v>
      </c>
      <c r="B281" s="4" t="s">
        <v>234</v>
      </c>
      <c r="C281" s="4" t="s">
        <v>150</v>
      </c>
      <c r="D281" s="4" t="s">
        <v>9</v>
      </c>
      <c r="E281" s="4" t="s">
        <v>10</v>
      </c>
      <c r="F281" s="4" t="s">
        <v>10</v>
      </c>
      <c r="G281" s="13">
        <f t="shared" ref="G281:H283" si="16">G282</f>
        <v>5600</v>
      </c>
      <c r="H281" s="14">
        <f t="shared" si="16"/>
        <v>4900</v>
      </c>
      <c r="I281" s="29">
        <f t="shared" si="11"/>
        <v>87.5</v>
      </c>
    </row>
    <row r="282" spans="1:9" ht="63.75" outlineLevel="3">
      <c r="A282" s="3" t="s">
        <v>235</v>
      </c>
      <c r="B282" s="4" t="s">
        <v>234</v>
      </c>
      <c r="C282" s="4" t="s">
        <v>150</v>
      </c>
      <c r="D282" s="4" t="s">
        <v>236</v>
      </c>
      <c r="E282" s="4" t="s">
        <v>10</v>
      </c>
      <c r="F282" s="4" t="s">
        <v>10</v>
      </c>
      <c r="G282" s="13">
        <f t="shared" si="16"/>
        <v>5600</v>
      </c>
      <c r="H282" s="14">
        <f t="shared" si="16"/>
        <v>4900</v>
      </c>
      <c r="I282" s="29">
        <f t="shared" si="11"/>
        <v>87.5</v>
      </c>
    </row>
    <row r="283" spans="1:9" ht="38.25" outlineLevel="4">
      <c r="A283" s="3" t="s">
        <v>177</v>
      </c>
      <c r="B283" s="4" t="s">
        <v>234</v>
      </c>
      <c r="C283" s="4" t="s">
        <v>150</v>
      </c>
      <c r="D283" s="4" t="s">
        <v>236</v>
      </c>
      <c r="E283" s="4" t="s">
        <v>178</v>
      </c>
      <c r="F283" s="4" t="s">
        <v>10</v>
      </c>
      <c r="G283" s="13">
        <f t="shared" si="16"/>
        <v>5600</v>
      </c>
      <c r="H283" s="14">
        <f t="shared" si="16"/>
        <v>4900</v>
      </c>
      <c r="I283" s="29">
        <f t="shared" si="11"/>
        <v>87.5</v>
      </c>
    </row>
    <row r="284" spans="1:9" ht="25.5" outlineLevel="5">
      <c r="A284" s="3" t="s">
        <v>179</v>
      </c>
      <c r="B284" s="4" t="s">
        <v>234</v>
      </c>
      <c r="C284" s="4" t="s">
        <v>150</v>
      </c>
      <c r="D284" s="4" t="s">
        <v>236</v>
      </c>
      <c r="E284" s="4" t="s">
        <v>178</v>
      </c>
      <c r="F284" s="4" t="s">
        <v>180</v>
      </c>
      <c r="G284" s="13">
        <v>5600</v>
      </c>
      <c r="H284" s="14">
        <v>4900</v>
      </c>
      <c r="I284" s="29">
        <f t="shared" si="11"/>
        <v>87.5</v>
      </c>
    </row>
    <row r="285" spans="1:9" outlineLevel="2">
      <c r="A285" s="3" t="s">
        <v>157</v>
      </c>
      <c r="B285" s="4" t="s">
        <v>234</v>
      </c>
      <c r="C285" s="4" t="s">
        <v>158</v>
      </c>
      <c r="D285" s="4" t="s">
        <v>9</v>
      </c>
      <c r="E285" s="4" t="s">
        <v>10</v>
      </c>
      <c r="F285" s="4" t="s">
        <v>10</v>
      </c>
      <c r="G285" s="13">
        <f>G286</f>
        <v>6849100</v>
      </c>
      <c r="H285" s="14">
        <f>H286</f>
        <v>3988076.62</v>
      </c>
      <c r="I285" s="29">
        <f t="shared" si="11"/>
        <v>58.227747003255899</v>
      </c>
    </row>
    <row r="286" spans="1:9" ht="25.5" outlineLevel="3">
      <c r="A286" s="3" t="s">
        <v>237</v>
      </c>
      <c r="B286" s="4" t="s">
        <v>234</v>
      </c>
      <c r="C286" s="4" t="s">
        <v>158</v>
      </c>
      <c r="D286" s="4" t="s">
        <v>238</v>
      </c>
      <c r="E286" s="4" t="s">
        <v>10</v>
      </c>
      <c r="F286" s="4" t="s">
        <v>10</v>
      </c>
      <c r="G286" s="13">
        <f>G287+G291+G297</f>
        <v>6849100</v>
      </c>
      <c r="H286" s="14">
        <f>H287+H291+H297</f>
        <v>3988076.62</v>
      </c>
      <c r="I286" s="29">
        <f t="shared" si="11"/>
        <v>58.227747003255899</v>
      </c>
    </row>
    <row r="287" spans="1:9" ht="27.75" customHeight="1" outlineLevel="4">
      <c r="A287" s="3" t="s">
        <v>239</v>
      </c>
      <c r="B287" s="4" t="s">
        <v>234</v>
      </c>
      <c r="C287" s="4" t="s">
        <v>158</v>
      </c>
      <c r="D287" s="4" t="s">
        <v>238</v>
      </c>
      <c r="E287" s="4" t="s">
        <v>240</v>
      </c>
      <c r="F287" s="4" t="s">
        <v>10</v>
      </c>
      <c r="G287" s="13">
        <f>G288+G289+G290</f>
        <v>6442000</v>
      </c>
      <c r="H287" s="14">
        <f>H288+H289+H290</f>
        <v>3665691.36</v>
      </c>
      <c r="I287" s="29">
        <f t="shared" si="11"/>
        <v>56.903001552312951</v>
      </c>
    </row>
    <row r="288" spans="1:9" outlineLevel="5">
      <c r="A288" s="3" t="s">
        <v>19</v>
      </c>
      <c r="B288" s="4" t="s">
        <v>234</v>
      </c>
      <c r="C288" s="4" t="s">
        <v>158</v>
      </c>
      <c r="D288" s="4" t="s">
        <v>238</v>
      </c>
      <c r="E288" s="4" t="s">
        <v>240</v>
      </c>
      <c r="F288" s="4" t="s">
        <v>20</v>
      </c>
      <c r="G288" s="13">
        <v>4946000</v>
      </c>
      <c r="H288" s="14">
        <v>2803805.65</v>
      </c>
      <c r="I288" s="29">
        <f t="shared" si="11"/>
        <v>56.688347149211481</v>
      </c>
    </row>
    <row r="289" spans="1:9" outlineLevel="5">
      <c r="A289" s="3" t="s">
        <v>45</v>
      </c>
      <c r="B289" s="4" t="s">
        <v>234</v>
      </c>
      <c r="C289" s="4" t="s">
        <v>158</v>
      </c>
      <c r="D289" s="4" t="s">
        <v>238</v>
      </c>
      <c r="E289" s="4" t="s">
        <v>240</v>
      </c>
      <c r="F289" s="4" t="s">
        <v>46</v>
      </c>
      <c r="G289" s="13">
        <v>2000</v>
      </c>
      <c r="H289" s="14">
        <v>300</v>
      </c>
      <c r="I289" s="29">
        <f t="shared" si="11"/>
        <v>15</v>
      </c>
    </row>
    <row r="290" spans="1:9" outlineLevel="5">
      <c r="A290" s="3" t="s">
        <v>21</v>
      </c>
      <c r="B290" s="4" t="s">
        <v>234</v>
      </c>
      <c r="C290" s="4" t="s">
        <v>158</v>
      </c>
      <c r="D290" s="4" t="s">
        <v>238</v>
      </c>
      <c r="E290" s="4" t="s">
        <v>240</v>
      </c>
      <c r="F290" s="4" t="s">
        <v>22</v>
      </c>
      <c r="G290" s="13">
        <v>1494000</v>
      </c>
      <c r="H290" s="14">
        <v>861585.71</v>
      </c>
      <c r="I290" s="29">
        <f t="shared" si="11"/>
        <v>57.669726238286479</v>
      </c>
    </row>
    <row r="291" spans="1:9" ht="25.5" outlineLevel="4">
      <c r="A291" s="3" t="s">
        <v>25</v>
      </c>
      <c r="B291" s="4" t="s">
        <v>234</v>
      </c>
      <c r="C291" s="4" t="s">
        <v>158</v>
      </c>
      <c r="D291" s="4" t="s">
        <v>238</v>
      </c>
      <c r="E291" s="4" t="s">
        <v>26</v>
      </c>
      <c r="F291" s="4" t="s">
        <v>10</v>
      </c>
      <c r="G291" s="13">
        <f>G292+G294+G295+G296+G293</f>
        <v>387100</v>
      </c>
      <c r="H291" s="14">
        <f>H292+H294+H295+H296+H293</f>
        <v>317288.82999999996</v>
      </c>
      <c r="I291" s="29">
        <f t="shared" si="11"/>
        <v>81.965598036683019</v>
      </c>
    </row>
    <row r="292" spans="1:9" outlineLevel="5">
      <c r="A292" s="3" t="s">
        <v>27</v>
      </c>
      <c r="B292" s="4" t="s">
        <v>234</v>
      </c>
      <c r="C292" s="4" t="s">
        <v>158</v>
      </c>
      <c r="D292" s="4" t="s">
        <v>238</v>
      </c>
      <c r="E292" s="4" t="s">
        <v>26</v>
      </c>
      <c r="F292" s="4" t="s">
        <v>28</v>
      </c>
      <c r="G292" s="13">
        <v>45000</v>
      </c>
      <c r="H292" s="14">
        <v>29132.97</v>
      </c>
      <c r="I292" s="29">
        <f t="shared" si="11"/>
        <v>64.739933333333326</v>
      </c>
    </row>
    <row r="293" spans="1:9" ht="25.5" outlineLevel="5">
      <c r="A293" s="3" t="s">
        <v>49</v>
      </c>
      <c r="B293" s="4" t="s">
        <v>234</v>
      </c>
      <c r="C293" s="4" t="s">
        <v>158</v>
      </c>
      <c r="D293" s="4" t="s">
        <v>238</v>
      </c>
      <c r="E293" s="4" t="s">
        <v>26</v>
      </c>
      <c r="F293" s="4" t="s">
        <v>50</v>
      </c>
      <c r="G293" s="13">
        <f>25000+27834+2700</f>
        <v>55534</v>
      </c>
      <c r="H293" s="14">
        <v>55149.88</v>
      </c>
      <c r="I293" s="29">
        <f t="shared" si="11"/>
        <v>99.308315626463056</v>
      </c>
    </row>
    <row r="294" spans="1:9" outlineLevel="5">
      <c r="A294" s="3" t="s">
        <v>29</v>
      </c>
      <c r="B294" s="4" t="s">
        <v>234</v>
      </c>
      <c r="C294" s="4" t="s">
        <v>158</v>
      </c>
      <c r="D294" s="4" t="s">
        <v>238</v>
      </c>
      <c r="E294" s="4" t="s">
        <v>26</v>
      </c>
      <c r="F294" s="4" t="s">
        <v>30</v>
      </c>
      <c r="G294" s="13">
        <v>82000</v>
      </c>
      <c r="H294" s="14">
        <v>64925.65</v>
      </c>
      <c r="I294" s="29">
        <f t="shared" ref="I294:I358" si="17">H294/G294*100</f>
        <v>79.177621951219507</v>
      </c>
    </row>
    <row r="295" spans="1:9" ht="15" customHeight="1" outlineLevel="5">
      <c r="A295" s="3" t="s">
        <v>51</v>
      </c>
      <c r="B295" s="4" t="s">
        <v>234</v>
      </c>
      <c r="C295" s="4" t="s">
        <v>158</v>
      </c>
      <c r="D295" s="4" t="s">
        <v>238</v>
      </c>
      <c r="E295" s="4" t="s">
        <v>26</v>
      </c>
      <c r="F295" s="4" t="s">
        <v>52</v>
      </c>
      <c r="G295" s="13">
        <v>790</v>
      </c>
      <c r="H295" s="14">
        <v>790</v>
      </c>
      <c r="I295" s="29">
        <f t="shared" si="17"/>
        <v>100</v>
      </c>
    </row>
    <row r="296" spans="1:9" ht="25.5" outlineLevel="5">
      <c r="A296" s="3" t="s">
        <v>31</v>
      </c>
      <c r="B296" s="4" t="s">
        <v>234</v>
      </c>
      <c r="C296" s="4" t="s">
        <v>158</v>
      </c>
      <c r="D296" s="4" t="s">
        <v>238</v>
      </c>
      <c r="E296" s="4" t="s">
        <v>26</v>
      </c>
      <c r="F296" s="4" t="s">
        <v>32</v>
      </c>
      <c r="G296" s="13">
        <f>259310-25000-27834-2700</f>
        <v>203776</v>
      </c>
      <c r="H296" s="14">
        <v>167290.32999999999</v>
      </c>
      <c r="I296" s="29">
        <f t="shared" si="17"/>
        <v>82.095207482726124</v>
      </c>
    </row>
    <row r="297" spans="1:9" ht="25.5" outlineLevel="4">
      <c r="A297" s="3" t="s">
        <v>33</v>
      </c>
      <c r="B297" s="4" t="s">
        <v>234</v>
      </c>
      <c r="C297" s="4" t="s">
        <v>158</v>
      </c>
      <c r="D297" s="4" t="s">
        <v>238</v>
      </c>
      <c r="E297" s="4" t="s">
        <v>34</v>
      </c>
      <c r="F297" s="4" t="s">
        <v>10</v>
      </c>
      <c r="G297" s="13">
        <f>G298</f>
        <v>20000</v>
      </c>
      <c r="H297" s="14">
        <f>H298</f>
        <v>5096.43</v>
      </c>
      <c r="I297" s="29">
        <f t="shared" si="17"/>
        <v>25.482150000000004</v>
      </c>
    </row>
    <row r="298" spans="1:9" outlineLevel="5">
      <c r="A298" s="3" t="s">
        <v>35</v>
      </c>
      <c r="B298" s="4" t="s">
        <v>234</v>
      </c>
      <c r="C298" s="4" t="s">
        <v>158</v>
      </c>
      <c r="D298" s="4" t="s">
        <v>238</v>
      </c>
      <c r="E298" s="4" t="s">
        <v>34</v>
      </c>
      <c r="F298" s="4" t="s">
        <v>36</v>
      </c>
      <c r="G298" s="13">
        <v>20000</v>
      </c>
      <c r="H298" s="14">
        <v>5096.43</v>
      </c>
      <c r="I298" s="29">
        <f t="shared" si="17"/>
        <v>25.482150000000004</v>
      </c>
    </row>
    <row r="299" spans="1:9" outlineLevel="1">
      <c r="A299" s="3" t="s">
        <v>171</v>
      </c>
      <c r="B299" s="4" t="s">
        <v>234</v>
      </c>
      <c r="C299" s="4" t="s">
        <v>172</v>
      </c>
      <c r="D299" s="4" t="s">
        <v>9</v>
      </c>
      <c r="E299" s="4" t="s">
        <v>10</v>
      </c>
      <c r="F299" s="4" t="s">
        <v>10</v>
      </c>
      <c r="G299" s="13">
        <f>G300+G304</f>
        <v>825140</v>
      </c>
      <c r="H299" s="14">
        <f>H300+H304</f>
        <v>153962.9</v>
      </c>
      <c r="I299" s="29">
        <f t="shared" si="17"/>
        <v>18.659003320648619</v>
      </c>
    </row>
    <row r="300" spans="1:9" outlineLevel="2">
      <c r="A300" s="3" t="s">
        <v>195</v>
      </c>
      <c r="B300" s="4" t="s">
        <v>234</v>
      </c>
      <c r="C300" s="4" t="s">
        <v>196</v>
      </c>
      <c r="D300" s="4" t="s">
        <v>9</v>
      </c>
      <c r="E300" s="4" t="s">
        <v>10</v>
      </c>
      <c r="F300" s="4" t="s">
        <v>10</v>
      </c>
      <c r="G300" s="13">
        <f t="shared" ref="G300:H302" si="18">G301</f>
        <v>814140</v>
      </c>
      <c r="H300" s="14">
        <f t="shared" si="18"/>
        <v>142962.9</v>
      </c>
      <c r="I300" s="29">
        <f t="shared" si="17"/>
        <v>17.559989682364215</v>
      </c>
    </row>
    <row r="301" spans="1:9" ht="38.25" outlineLevel="3">
      <c r="A301" s="3" t="s">
        <v>241</v>
      </c>
      <c r="B301" s="4" t="s">
        <v>234</v>
      </c>
      <c r="C301" s="4" t="s">
        <v>196</v>
      </c>
      <c r="D301" s="4" t="s">
        <v>242</v>
      </c>
      <c r="E301" s="4" t="s">
        <v>10</v>
      </c>
      <c r="F301" s="4" t="s">
        <v>10</v>
      </c>
      <c r="G301" s="13">
        <f t="shared" si="18"/>
        <v>814140</v>
      </c>
      <c r="H301" s="14">
        <f t="shared" si="18"/>
        <v>142962.9</v>
      </c>
      <c r="I301" s="29">
        <f t="shared" si="17"/>
        <v>17.559989682364215</v>
      </c>
    </row>
    <row r="302" spans="1:9" ht="38.25" outlineLevel="4">
      <c r="A302" s="3" t="s">
        <v>177</v>
      </c>
      <c r="B302" s="4" t="s">
        <v>234</v>
      </c>
      <c r="C302" s="4" t="s">
        <v>196</v>
      </c>
      <c r="D302" s="4" t="s">
        <v>242</v>
      </c>
      <c r="E302" s="4" t="s">
        <v>178</v>
      </c>
      <c r="F302" s="4" t="s">
        <v>10</v>
      </c>
      <c r="G302" s="13">
        <f t="shared" si="18"/>
        <v>814140</v>
      </c>
      <c r="H302" s="14">
        <f t="shared" si="18"/>
        <v>142962.9</v>
      </c>
      <c r="I302" s="29">
        <f t="shared" si="17"/>
        <v>17.559989682364215</v>
      </c>
    </row>
    <row r="303" spans="1:9" ht="25.5" outlineLevel="5">
      <c r="A303" s="3" t="s">
        <v>187</v>
      </c>
      <c r="B303" s="4" t="s">
        <v>234</v>
      </c>
      <c r="C303" s="4" t="s">
        <v>196</v>
      </c>
      <c r="D303" s="4" t="s">
        <v>242</v>
      </c>
      <c r="E303" s="4" t="s">
        <v>178</v>
      </c>
      <c r="F303" s="4" t="s">
        <v>188</v>
      </c>
      <c r="G303" s="13">
        <v>814140</v>
      </c>
      <c r="H303" s="14">
        <v>142962.9</v>
      </c>
      <c r="I303" s="29">
        <f t="shared" si="17"/>
        <v>17.559989682364215</v>
      </c>
    </row>
    <row r="304" spans="1:9" ht="27" customHeight="1" outlineLevel="5">
      <c r="A304" s="3" t="s">
        <v>274</v>
      </c>
      <c r="B304" s="4" t="s">
        <v>234</v>
      </c>
      <c r="C304" s="4" t="s">
        <v>204</v>
      </c>
      <c r="D304" s="4" t="s">
        <v>273</v>
      </c>
      <c r="E304" s="4" t="s">
        <v>10</v>
      </c>
      <c r="F304" s="4" t="s">
        <v>10</v>
      </c>
      <c r="G304" s="13">
        <f>G305</f>
        <v>11000</v>
      </c>
      <c r="H304" s="14">
        <f>H305</f>
        <v>11000</v>
      </c>
      <c r="I304" s="29">
        <f t="shared" si="17"/>
        <v>100</v>
      </c>
    </row>
    <row r="305" spans="1:9" ht="25.5" outlineLevel="5">
      <c r="A305" s="3" t="s">
        <v>25</v>
      </c>
      <c r="B305" s="4" t="s">
        <v>234</v>
      </c>
      <c r="C305" s="4" t="s">
        <v>204</v>
      </c>
      <c r="D305" s="4" t="s">
        <v>273</v>
      </c>
      <c r="E305" s="4" t="s">
        <v>26</v>
      </c>
      <c r="F305" s="4" t="s">
        <v>10</v>
      </c>
      <c r="G305" s="13">
        <f>G306</f>
        <v>11000</v>
      </c>
      <c r="H305" s="14">
        <f>H306</f>
        <v>11000</v>
      </c>
      <c r="I305" s="29">
        <f t="shared" si="17"/>
        <v>100</v>
      </c>
    </row>
    <row r="306" spans="1:9" outlineLevel="5">
      <c r="A306" s="3" t="s">
        <v>29</v>
      </c>
      <c r="B306" s="4" t="s">
        <v>234</v>
      </c>
      <c r="C306" s="4" t="s">
        <v>204</v>
      </c>
      <c r="D306" s="4" t="s">
        <v>273</v>
      </c>
      <c r="E306" s="4" t="s">
        <v>26</v>
      </c>
      <c r="F306" s="4" t="s">
        <v>30</v>
      </c>
      <c r="G306" s="13">
        <v>11000</v>
      </c>
      <c r="H306" s="14">
        <v>11000</v>
      </c>
      <c r="I306" s="29">
        <f t="shared" si="17"/>
        <v>100</v>
      </c>
    </row>
    <row r="307" spans="1:9" ht="27" customHeight="1">
      <c r="A307" s="3" t="s">
        <v>243</v>
      </c>
      <c r="B307" s="4" t="s">
        <v>244</v>
      </c>
      <c r="C307" s="4" t="s">
        <v>8</v>
      </c>
      <c r="D307" s="4" t="s">
        <v>9</v>
      </c>
      <c r="E307" s="4" t="s">
        <v>10</v>
      </c>
      <c r="F307" s="4" t="s">
        <v>10</v>
      </c>
      <c r="G307" s="13">
        <f>G308+G324</f>
        <v>2466110</v>
      </c>
      <c r="H307" s="14">
        <f>H308+H324</f>
        <v>1387889.1600000001</v>
      </c>
      <c r="I307" s="29">
        <f t="shared" si="17"/>
        <v>56.278477440179074</v>
      </c>
    </row>
    <row r="308" spans="1:9" outlineLevel="1">
      <c r="A308" s="3" t="s">
        <v>11</v>
      </c>
      <c r="B308" s="4" t="s">
        <v>244</v>
      </c>
      <c r="C308" s="4" t="s">
        <v>12</v>
      </c>
      <c r="D308" s="4" t="s">
        <v>9</v>
      </c>
      <c r="E308" s="4" t="s">
        <v>10</v>
      </c>
      <c r="F308" s="4" t="s">
        <v>10</v>
      </c>
      <c r="G308" s="13">
        <f>G309</f>
        <v>2051100</v>
      </c>
      <c r="H308" s="14">
        <f>H309</f>
        <v>1130231.6400000001</v>
      </c>
      <c r="I308" s="29">
        <f t="shared" si="17"/>
        <v>55.103682901857539</v>
      </c>
    </row>
    <row r="309" spans="1:9" outlineLevel="2">
      <c r="A309" s="3" t="s">
        <v>67</v>
      </c>
      <c r="B309" s="4" t="s">
        <v>244</v>
      </c>
      <c r="C309" s="4" t="s">
        <v>68</v>
      </c>
      <c r="D309" s="4" t="s">
        <v>9</v>
      </c>
      <c r="E309" s="4" t="s">
        <v>10</v>
      </c>
      <c r="F309" s="4" t="s">
        <v>10</v>
      </c>
      <c r="G309" s="13">
        <f>G310</f>
        <v>2051100</v>
      </c>
      <c r="H309" s="14">
        <f>H310</f>
        <v>1130231.6400000001</v>
      </c>
      <c r="I309" s="29">
        <f t="shared" si="17"/>
        <v>55.103682901857539</v>
      </c>
    </row>
    <row r="310" spans="1:9" ht="38.25" outlineLevel="3">
      <c r="A310" s="3" t="s">
        <v>43</v>
      </c>
      <c r="B310" s="4" t="s">
        <v>244</v>
      </c>
      <c r="C310" s="4" t="s">
        <v>68</v>
      </c>
      <c r="D310" s="4" t="s">
        <v>245</v>
      </c>
      <c r="E310" s="4" t="s">
        <v>10</v>
      </c>
      <c r="F310" s="4" t="s">
        <v>10</v>
      </c>
      <c r="G310" s="13">
        <f>G311+G315+G322</f>
        <v>2051100</v>
      </c>
      <c r="H310" s="14">
        <f>H311+H315+H322</f>
        <v>1130231.6400000001</v>
      </c>
      <c r="I310" s="29">
        <f t="shared" si="17"/>
        <v>55.103682901857539</v>
      </c>
    </row>
    <row r="311" spans="1:9" ht="25.5" outlineLevel="4">
      <c r="A311" s="3" t="s">
        <v>17</v>
      </c>
      <c r="B311" s="4" t="s">
        <v>244</v>
      </c>
      <c r="C311" s="4" t="s">
        <v>68</v>
      </c>
      <c r="D311" s="4" t="s">
        <v>245</v>
      </c>
      <c r="E311" s="4" t="s">
        <v>18</v>
      </c>
      <c r="F311" s="4" t="s">
        <v>10</v>
      </c>
      <c r="G311" s="13">
        <f>G312+G313+G314</f>
        <v>2026100</v>
      </c>
      <c r="H311" s="14">
        <f>H312+H313+H314</f>
        <v>1106673.78</v>
      </c>
      <c r="I311" s="29">
        <f t="shared" si="17"/>
        <v>54.620886432061596</v>
      </c>
    </row>
    <row r="312" spans="1:9" outlineLevel="5">
      <c r="A312" s="3" t="s">
        <v>19</v>
      </c>
      <c r="B312" s="4" t="s">
        <v>244</v>
      </c>
      <c r="C312" s="4" t="s">
        <v>68</v>
      </c>
      <c r="D312" s="4" t="s">
        <v>245</v>
      </c>
      <c r="E312" s="4" t="s">
        <v>18</v>
      </c>
      <c r="F312" s="4" t="s">
        <v>20</v>
      </c>
      <c r="G312" s="13">
        <v>1555600</v>
      </c>
      <c r="H312" s="14">
        <v>857083.01</v>
      </c>
      <c r="I312" s="29">
        <f t="shared" si="17"/>
        <v>55.096619310876839</v>
      </c>
    </row>
    <row r="313" spans="1:9" outlineLevel="5">
      <c r="A313" s="3" t="s">
        <v>45</v>
      </c>
      <c r="B313" s="4" t="s">
        <v>244</v>
      </c>
      <c r="C313" s="4" t="s">
        <v>68</v>
      </c>
      <c r="D313" s="4" t="s">
        <v>245</v>
      </c>
      <c r="E313" s="4" t="s">
        <v>18</v>
      </c>
      <c r="F313" s="4" t="s">
        <v>46</v>
      </c>
      <c r="G313" s="13">
        <v>500</v>
      </c>
      <c r="H313" s="14">
        <v>300</v>
      </c>
      <c r="I313" s="29">
        <f t="shared" si="17"/>
        <v>60</v>
      </c>
    </row>
    <row r="314" spans="1:9" outlineLevel="5">
      <c r="A314" s="3" t="s">
        <v>21</v>
      </c>
      <c r="B314" s="4" t="s">
        <v>244</v>
      </c>
      <c r="C314" s="4" t="s">
        <v>68</v>
      </c>
      <c r="D314" s="4" t="s">
        <v>245</v>
      </c>
      <c r="E314" s="4" t="s">
        <v>18</v>
      </c>
      <c r="F314" s="4" t="s">
        <v>22</v>
      </c>
      <c r="G314" s="13">
        <v>470000</v>
      </c>
      <c r="H314" s="14">
        <v>249290.77</v>
      </c>
      <c r="I314" s="29">
        <f t="shared" si="17"/>
        <v>53.040589361702132</v>
      </c>
    </row>
    <row r="315" spans="1:9" ht="25.5" outlineLevel="4">
      <c r="A315" s="3" t="s">
        <v>25</v>
      </c>
      <c r="B315" s="4" t="s">
        <v>244</v>
      </c>
      <c r="C315" s="4" t="s">
        <v>68</v>
      </c>
      <c r="D315" s="4" t="s">
        <v>245</v>
      </c>
      <c r="E315" s="4" t="s">
        <v>26</v>
      </c>
      <c r="F315" s="4" t="s">
        <v>10</v>
      </c>
      <c r="G315" s="13">
        <f>G316+G317+G318+G319+G320+G321</f>
        <v>23000</v>
      </c>
      <c r="H315" s="14">
        <f>H316+H317+H318+H319</f>
        <v>21710</v>
      </c>
      <c r="I315" s="29">
        <f t="shared" si="17"/>
        <v>94.391304347826093</v>
      </c>
    </row>
    <row r="316" spans="1:9" outlineLevel="5">
      <c r="A316" s="3" t="s">
        <v>27</v>
      </c>
      <c r="B316" s="4" t="s">
        <v>244</v>
      </c>
      <c r="C316" s="4" t="s">
        <v>68</v>
      </c>
      <c r="D316" s="4" t="s">
        <v>245</v>
      </c>
      <c r="E316" s="4" t="s">
        <v>26</v>
      </c>
      <c r="F316" s="4" t="s">
        <v>28</v>
      </c>
      <c r="G316" s="13">
        <v>8000</v>
      </c>
      <c r="H316" s="14">
        <v>8000</v>
      </c>
      <c r="I316" s="29">
        <f t="shared" si="17"/>
        <v>100</v>
      </c>
    </row>
    <row r="317" spans="1:9" outlineLevel="5">
      <c r="A317" s="3" t="s">
        <v>29</v>
      </c>
      <c r="B317" s="4" t="s">
        <v>244</v>
      </c>
      <c r="C317" s="4" t="s">
        <v>68</v>
      </c>
      <c r="D317" s="4" t="s">
        <v>245</v>
      </c>
      <c r="E317" s="4" t="s">
        <v>26</v>
      </c>
      <c r="F317" s="4" t="s">
        <v>30</v>
      </c>
      <c r="G317" s="13">
        <v>13710</v>
      </c>
      <c r="H317" s="14">
        <v>13710</v>
      </c>
      <c r="I317" s="29">
        <f t="shared" si="17"/>
        <v>100</v>
      </c>
    </row>
    <row r="318" spans="1:9" hidden="1" outlineLevel="5">
      <c r="A318" s="3" t="s">
        <v>35</v>
      </c>
      <c r="B318" s="4" t="s">
        <v>244</v>
      </c>
      <c r="C318" s="4" t="s">
        <v>68</v>
      </c>
      <c r="D318" s="4" t="s">
        <v>245</v>
      </c>
      <c r="E318" s="4" t="s">
        <v>26</v>
      </c>
      <c r="F318" s="4" t="s">
        <v>36</v>
      </c>
      <c r="G318" s="13">
        <v>0</v>
      </c>
      <c r="H318" s="14"/>
      <c r="I318" s="29" t="e">
        <f t="shared" si="17"/>
        <v>#DIV/0!</v>
      </c>
    </row>
    <row r="319" spans="1:9" ht="25.5" hidden="1" outlineLevel="5">
      <c r="A319" s="3" t="s">
        <v>31</v>
      </c>
      <c r="B319" s="4" t="s">
        <v>244</v>
      </c>
      <c r="C319" s="4" t="s">
        <v>68</v>
      </c>
      <c r="D319" s="4" t="s">
        <v>245</v>
      </c>
      <c r="E319" s="4" t="s">
        <v>26</v>
      </c>
      <c r="F319" s="4" t="s">
        <v>32</v>
      </c>
      <c r="G319" s="13">
        <v>0</v>
      </c>
      <c r="H319" s="14"/>
      <c r="I319" s="29" t="e">
        <f t="shared" si="17"/>
        <v>#DIV/0!</v>
      </c>
    </row>
    <row r="320" spans="1:9" outlineLevel="5">
      <c r="A320" s="3" t="s">
        <v>35</v>
      </c>
      <c r="B320" s="4" t="s">
        <v>244</v>
      </c>
      <c r="C320" s="4" t="s">
        <v>68</v>
      </c>
      <c r="D320" s="4" t="s">
        <v>245</v>
      </c>
      <c r="E320" s="4" t="s">
        <v>26</v>
      </c>
      <c r="F320" s="4" t="s">
        <v>36</v>
      </c>
      <c r="G320" s="13">
        <v>1000</v>
      </c>
      <c r="H320" s="14">
        <v>0</v>
      </c>
      <c r="I320" s="29">
        <f t="shared" si="17"/>
        <v>0</v>
      </c>
    </row>
    <row r="321" spans="1:9" ht="25.5" outlineLevel="5">
      <c r="A321" s="3" t="s">
        <v>31</v>
      </c>
      <c r="B321" s="4" t="s">
        <v>244</v>
      </c>
      <c r="C321" s="4" t="s">
        <v>68</v>
      </c>
      <c r="D321" s="4" t="s">
        <v>245</v>
      </c>
      <c r="E321" s="4" t="s">
        <v>26</v>
      </c>
      <c r="F321" s="4" t="s">
        <v>32</v>
      </c>
      <c r="G321" s="13">
        <v>290</v>
      </c>
      <c r="H321" s="14">
        <v>0</v>
      </c>
      <c r="I321" s="29">
        <f t="shared" si="17"/>
        <v>0</v>
      </c>
    </row>
    <row r="322" spans="1:9" ht="25.5" outlineLevel="4">
      <c r="A322" s="3" t="s">
        <v>33</v>
      </c>
      <c r="B322" s="4" t="s">
        <v>244</v>
      </c>
      <c r="C322" s="4" t="s">
        <v>68</v>
      </c>
      <c r="D322" s="4" t="s">
        <v>245</v>
      </c>
      <c r="E322" s="4" t="s">
        <v>34</v>
      </c>
      <c r="F322" s="4" t="s">
        <v>10</v>
      </c>
      <c r="G322" s="13">
        <f>G323</f>
        <v>2000</v>
      </c>
      <c r="H322" s="14">
        <f>H323</f>
        <v>1847.86</v>
      </c>
      <c r="I322" s="29">
        <f t="shared" si="17"/>
        <v>92.392999999999986</v>
      </c>
    </row>
    <row r="323" spans="1:9" outlineLevel="5">
      <c r="A323" s="3" t="s">
        <v>35</v>
      </c>
      <c r="B323" s="4" t="s">
        <v>244</v>
      </c>
      <c r="C323" s="4" t="s">
        <v>68</v>
      </c>
      <c r="D323" s="4" t="s">
        <v>245</v>
      </c>
      <c r="E323" s="4" t="s">
        <v>34</v>
      </c>
      <c r="F323" s="4" t="s">
        <v>36</v>
      </c>
      <c r="G323" s="13">
        <v>2000</v>
      </c>
      <c r="H323" s="14">
        <v>1847.86</v>
      </c>
      <c r="I323" s="29">
        <f t="shared" si="17"/>
        <v>92.392999999999986</v>
      </c>
    </row>
    <row r="324" spans="1:9" outlineLevel="1">
      <c r="A324" s="3" t="s">
        <v>87</v>
      </c>
      <c r="B324" s="4" t="s">
        <v>244</v>
      </c>
      <c r="C324" s="4" t="s">
        <v>88</v>
      </c>
      <c r="D324" s="4" t="s">
        <v>9</v>
      </c>
      <c r="E324" s="4" t="s">
        <v>10</v>
      </c>
      <c r="F324" s="4" t="s">
        <v>10</v>
      </c>
      <c r="G324" s="13">
        <f t="shared" ref="G324:H327" si="19">G325</f>
        <v>415010</v>
      </c>
      <c r="H324" s="14">
        <f t="shared" si="19"/>
        <v>257657.52</v>
      </c>
      <c r="I324" s="29">
        <f t="shared" si="17"/>
        <v>62.084653381846223</v>
      </c>
    </row>
    <row r="325" spans="1:9" ht="25.5" outlineLevel="2">
      <c r="A325" s="3" t="s">
        <v>111</v>
      </c>
      <c r="B325" s="4" t="s">
        <v>244</v>
      </c>
      <c r="C325" s="4" t="s">
        <v>112</v>
      </c>
      <c r="D325" s="4" t="s">
        <v>9</v>
      </c>
      <c r="E325" s="4" t="s">
        <v>10</v>
      </c>
      <c r="F325" s="4" t="s">
        <v>10</v>
      </c>
      <c r="G325" s="13">
        <f t="shared" si="19"/>
        <v>415010</v>
      </c>
      <c r="H325" s="14">
        <f t="shared" si="19"/>
        <v>257657.52</v>
      </c>
      <c r="I325" s="29">
        <f t="shared" si="17"/>
        <v>62.084653381846223</v>
      </c>
    </row>
    <row r="326" spans="1:9" ht="25.5" outlineLevel="3">
      <c r="A326" s="3" t="s">
        <v>246</v>
      </c>
      <c r="B326" s="4" t="s">
        <v>244</v>
      </c>
      <c r="C326" s="4" t="s">
        <v>112</v>
      </c>
      <c r="D326" s="4" t="s">
        <v>247</v>
      </c>
      <c r="E326" s="4" t="s">
        <v>10</v>
      </c>
      <c r="F326" s="4" t="s">
        <v>10</v>
      </c>
      <c r="G326" s="13">
        <f t="shared" si="19"/>
        <v>415010</v>
      </c>
      <c r="H326" s="14">
        <f t="shared" si="19"/>
        <v>257657.52</v>
      </c>
      <c r="I326" s="29">
        <f t="shared" si="17"/>
        <v>62.084653381846223</v>
      </c>
    </row>
    <row r="327" spans="1:9" ht="25.5" outlineLevel="4">
      <c r="A327" s="3" t="s">
        <v>25</v>
      </c>
      <c r="B327" s="4" t="s">
        <v>244</v>
      </c>
      <c r="C327" s="4" t="s">
        <v>112</v>
      </c>
      <c r="D327" s="4" t="s">
        <v>247</v>
      </c>
      <c r="E327" s="4" t="s">
        <v>26</v>
      </c>
      <c r="F327" s="4" t="s">
        <v>10</v>
      </c>
      <c r="G327" s="13">
        <f t="shared" si="19"/>
        <v>415010</v>
      </c>
      <c r="H327" s="14">
        <f t="shared" si="19"/>
        <v>257657.52</v>
      </c>
      <c r="I327" s="29">
        <f t="shared" si="17"/>
        <v>62.084653381846223</v>
      </c>
    </row>
    <row r="328" spans="1:9" outlineLevel="5">
      <c r="A328" s="3" t="s">
        <v>29</v>
      </c>
      <c r="B328" s="4" t="s">
        <v>244</v>
      </c>
      <c r="C328" s="4" t="s">
        <v>112</v>
      </c>
      <c r="D328" s="4" t="s">
        <v>247</v>
      </c>
      <c r="E328" s="4" t="s">
        <v>26</v>
      </c>
      <c r="F328" s="4" t="s">
        <v>30</v>
      </c>
      <c r="G328" s="13">
        <v>415010</v>
      </c>
      <c r="H328" s="14">
        <v>257657.52</v>
      </c>
      <c r="I328" s="29">
        <f t="shared" si="17"/>
        <v>62.084653381846223</v>
      </c>
    </row>
    <row r="329" spans="1:9" ht="29.25" customHeight="1">
      <c r="A329" s="3" t="s">
        <v>248</v>
      </c>
      <c r="B329" s="4" t="s">
        <v>249</v>
      </c>
      <c r="C329" s="4" t="s">
        <v>8</v>
      </c>
      <c r="D329" s="4" t="s">
        <v>9</v>
      </c>
      <c r="E329" s="4" t="s">
        <v>10</v>
      </c>
      <c r="F329" s="4" t="s">
        <v>10</v>
      </c>
      <c r="G329" s="13">
        <f t="shared" ref="G329:H331" si="20">G330</f>
        <v>1328359.1299999999</v>
      </c>
      <c r="H329" s="14">
        <f t="shared" si="20"/>
        <v>664904.28</v>
      </c>
      <c r="I329" s="29">
        <f t="shared" si="17"/>
        <v>50.054557158800883</v>
      </c>
    </row>
    <row r="330" spans="1:9" ht="25.5" outlineLevel="1">
      <c r="A330" s="3" t="s">
        <v>250</v>
      </c>
      <c r="B330" s="4" t="s">
        <v>249</v>
      </c>
      <c r="C330" s="4" t="s">
        <v>251</v>
      </c>
      <c r="D330" s="4" t="s">
        <v>9</v>
      </c>
      <c r="E330" s="4" t="s">
        <v>10</v>
      </c>
      <c r="F330" s="4" t="s">
        <v>10</v>
      </c>
      <c r="G330" s="13">
        <f t="shared" si="20"/>
        <v>1328359.1299999999</v>
      </c>
      <c r="H330" s="14">
        <f t="shared" si="20"/>
        <v>664904.28</v>
      </c>
      <c r="I330" s="29">
        <f t="shared" si="17"/>
        <v>50.054557158800883</v>
      </c>
    </row>
    <row r="331" spans="1:9" ht="38.25" outlineLevel="2">
      <c r="A331" s="3" t="s">
        <v>252</v>
      </c>
      <c r="B331" s="4" t="s">
        <v>249</v>
      </c>
      <c r="C331" s="4" t="s">
        <v>253</v>
      </c>
      <c r="D331" s="4" t="s">
        <v>9</v>
      </c>
      <c r="E331" s="4" t="s">
        <v>10</v>
      </c>
      <c r="F331" s="4" t="s">
        <v>10</v>
      </c>
      <c r="G331" s="13">
        <f t="shared" si="20"/>
        <v>1328359.1299999999</v>
      </c>
      <c r="H331" s="14">
        <f t="shared" si="20"/>
        <v>664904.28</v>
      </c>
      <c r="I331" s="29">
        <f t="shared" si="17"/>
        <v>50.054557158800883</v>
      </c>
    </row>
    <row r="332" spans="1:9" outlineLevel="3">
      <c r="A332" s="3" t="s">
        <v>254</v>
      </c>
      <c r="B332" s="4" t="s">
        <v>249</v>
      </c>
      <c r="C332" s="4" t="s">
        <v>253</v>
      </c>
      <c r="D332" s="4" t="s">
        <v>255</v>
      </c>
      <c r="E332" s="4" t="s">
        <v>10</v>
      </c>
      <c r="F332" s="4" t="s">
        <v>10</v>
      </c>
      <c r="G332" s="13">
        <f>G333+G336+G341</f>
        <v>1328359.1299999999</v>
      </c>
      <c r="H332" s="14">
        <f>H333+H336+H341</f>
        <v>664904.28</v>
      </c>
      <c r="I332" s="29">
        <f t="shared" si="17"/>
        <v>50.054557158800883</v>
      </c>
    </row>
    <row r="333" spans="1:9" ht="27" customHeight="1" outlineLevel="4">
      <c r="A333" s="3" t="s">
        <v>239</v>
      </c>
      <c r="B333" s="4" t="s">
        <v>249</v>
      </c>
      <c r="C333" s="4" t="s">
        <v>253</v>
      </c>
      <c r="D333" s="4" t="s">
        <v>255</v>
      </c>
      <c r="E333" s="4" t="s">
        <v>240</v>
      </c>
      <c r="F333" s="4" t="s">
        <v>10</v>
      </c>
      <c r="G333" s="13">
        <f>G334+G335</f>
        <v>1261957.1299999999</v>
      </c>
      <c r="H333" s="14">
        <f>H334+H335</f>
        <v>646119.03</v>
      </c>
      <c r="I333" s="29">
        <f t="shared" si="17"/>
        <v>51.199760644800996</v>
      </c>
    </row>
    <row r="334" spans="1:9" outlineLevel="5">
      <c r="A334" s="3" t="s">
        <v>19</v>
      </c>
      <c r="B334" s="4" t="s">
        <v>249</v>
      </c>
      <c r="C334" s="4" t="s">
        <v>253</v>
      </c>
      <c r="D334" s="4" t="s">
        <v>255</v>
      </c>
      <c r="E334" s="4" t="s">
        <v>240</v>
      </c>
      <c r="F334" s="4" t="s">
        <v>20</v>
      </c>
      <c r="G334" s="13">
        <f>1050000-81756</f>
        <v>968244</v>
      </c>
      <c r="H334" s="14">
        <v>489799.44</v>
      </c>
      <c r="I334" s="29">
        <f t="shared" si="17"/>
        <v>50.586364594048604</v>
      </c>
    </row>
    <row r="335" spans="1:9" outlineLevel="5">
      <c r="A335" s="3" t="s">
        <v>21</v>
      </c>
      <c r="B335" s="4" t="s">
        <v>249</v>
      </c>
      <c r="C335" s="4" t="s">
        <v>253</v>
      </c>
      <c r="D335" s="4" t="s">
        <v>255</v>
      </c>
      <c r="E335" s="4" t="s">
        <v>240</v>
      </c>
      <c r="F335" s="4" t="s">
        <v>22</v>
      </c>
      <c r="G335" s="13">
        <f>317000-23286.87</f>
        <v>293713.13</v>
      </c>
      <c r="H335" s="14">
        <v>156319.59</v>
      </c>
      <c r="I335" s="29">
        <f t="shared" si="17"/>
        <v>53.221859710527752</v>
      </c>
    </row>
    <row r="336" spans="1:9" ht="25.5" outlineLevel="4">
      <c r="A336" s="3" t="s">
        <v>25</v>
      </c>
      <c r="B336" s="4" t="s">
        <v>249</v>
      </c>
      <c r="C336" s="4" t="s">
        <v>253</v>
      </c>
      <c r="D336" s="4" t="s">
        <v>255</v>
      </c>
      <c r="E336" s="4" t="s">
        <v>26</v>
      </c>
      <c r="F336" s="4" t="s">
        <v>10</v>
      </c>
      <c r="G336" s="13">
        <f>G337+G338+G339+G340</f>
        <v>65902</v>
      </c>
      <c r="H336" s="14">
        <f>H337+H338+H339+H340</f>
        <v>18564.460000000003</v>
      </c>
      <c r="I336" s="29">
        <f t="shared" si="17"/>
        <v>28.169797578222212</v>
      </c>
    </row>
    <row r="337" spans="1:9" outlineLevel="5">
      <c r="A337" s="3" t="s">
        <v>27</v>
      </c>
      <c r="B337" s="4" t="s">
        <v>249</v>
      </c>
      <c r="C337" s="4" t="s">
        <v>253</v>
      </c>
      <c r="D337" s="4" t="s">
        <v>255</v>
      </c>
      <c r="E337" s="4" t="s">
        <v>26</v>
      </c>
      <c r="F337" s="4" t="s">
        <v>28</v>
      </c>
      <c r="G337" s="13">
        <v>30000</v>
      </c>
      <c r="H337" s="14">
        <v>12267.45</v>
      </c>
      <c r="I337" s="29">
        <f t="shared" si="17"/>
        <v>40.891500000000001</v>
      </c>
    </row>
    <row r="338" spans="1:9" outlineLevel="5">
      <c r="A338" s="3" t="s">
        <v>29</v>
      </c>
      <c r="B338" s="4" t="s">
        <v>249</v>
      </c>
      <c r="C338" s="4" t="s">
        <v>253</v>
      </c>
      <c r="D338" s="4" t="s">
        <v>255</v>
      </c>
      <c r="E338" s="4" t="s">
        <v>26</v>
      </c>
      <c r="F338" s="4" t="s">
        <v>30</v>
      </c>
      <c r="G338" s="13">
        <f>67500-32256</f>
        <v>35244</v>
      </c>
      <c r="H338" s="14">
        <v>6100</v>
      </c>
      <c r="I338" s="29">
        <f t="shared" si="17"/>
        <v>17.307910566337533</v>
      </c>
    </row>
    <row r="339" spans="1:9" ht="13.5" customHeight="1" outlineLevel="5">
      <c r="A339" s="3" t="s">
        <v>51</v>
      </c>
      <c r="B339" s="4" t="s">
        <v>249</v>
      </c>
      <c r="C339" s="4" t="s">
        <v>253</v>
      </c>
      <c r="D339" s="4" t="s">
        <v>255</v>
      </c>
      <c r="E339" s="4" t="s">
        <v>26</v>
      </c>
      <c r="F339" s="4" t="s">
        <v>52</v>
      </c>
      <c r="G339" s="13">
        <v>558</v>
      </c>
      <c r="H339" s="14">
        <v>167.13</v>
      </c>
      <c r="I339" s="29">
        <f t="shared" si="17"/>
        <v>29.951612903225804</v>
      </c>
    </row>
    <row r="340" spans="1:9" ht="25.5" outlineLevel="5">
      <c r="A340" s="3" t="s">
        <v>31</v>
      </c>
      <c r="B340" s="4" t="s">
        <v>249</v>
      </c>
      <c r="C340" s="4" t="s">
        <v>253</v>
      </c>
      <c r="D340" s="4" t="s">
        <v>255</v>
      </c>
      <c r="E340" s="4" t="s">
        <v>26</v>
      </c>
      <c r="F340" s="4" t="s">
        <v>32</v>
      </c>
      <c r="G340" s="13">
        <v>100</v>
      </c>
      <c r="H340" s="14">
        <v>29.88</v>
      </c>
      <c r="I340" s="29">
        <f t="shared" si="17"/>
        <v>29.880000000000003</v>
      </c>
    </row>
    <row r="341" spans="1:9" ht="25.5" outlineLevel="4">
      <c r="A341" s="3" t="s">
        <v>33</v>
      </c>
      <c r="B341" s="4" t="s">
        <v>249</v>
      </c>
      <c r="C341" s="4" t="s">
        <v>253</v>
      </c>
      <c r="D341" s="4" t="s">
        <v>255</v>
      </c>
      <c r="E341" s="4" t="s">
        <v>34</v>
      </c>
      <c r="F341" s="4" t="s">
        <v>10</v>
      </c>
      <c r="G341" s="13">
        <f>G342</f>
        <v>500</v>
      </c>
      <c r="H341" s="14">
        <f>H342</f>
        <v>220.79</v>
      </c>
      <c r="I341" s="29">
        <f t="shared" si="17"/>
        <v>44.157999999999994</v>
      </c>
    </row>
    <row r="342" spans="1:9" outlineLevel="5">
      <c r="A342" s="3" t="s">
        <v>35</v>
      </c>
      <c r="B342" s="4" t="s">
        <v>249</v>
      </c>
      <c r="C342" s="4" t="s">
        <v>253</v>
      </c>
      <c r="D342" s="4" t="s">
        <v>255</v>
      </c>
      <c r="E342" s="4" t="s">
        <v>34</v>
      </c>
      <c r="F342" s="4" t="s">
        <v>36</v>
      </c>
      <c r="G342" s="13">
        <v>500</v>
      </c>
      <c r="H342" s="14">
        <v>220.79</v>
      </c>
      <c r="I342" s="29">
        <f t="shared" si="17"/>
        <v>44.157999999999994</v>
      </c>
    </row>
    <row r="343" spans="1:9">
      <c r="A343" s="3" t="s">
        <v>256</v>
      </c>
      <c r="B343" s="4" t="s">
        <v>257</v>
      </c>
      <c r="C343" s="4" t="s">
        <v>8</v>
      </c>
      <c r="D343" s="4" t="s">
        <v>9</v>
      </c>
      <c r="E343" s="4" t="s">
        <v>10</v>
      </c>
      <c r="F343" s="4" t="s">
        <v>10</v>
      </c>
      <c r="G343" s="13">
        <f>G344</f>
        <v>790217</v>
      </c>
      <c r="H343" s="14">
        <f>H344</f>
        <v>457145.49999999994</v>
      </c>
      <c r="I343" s="29">
        <f t="shared" si="17"/>
        <v>57.850628371700417</v>
      </c>
    </row>
    <row r="344" spans="1:9" outlineLevel="1">
      <c r="A344" s="3" t="s">
        <v>11</v>
      </c>
      <c r="B344" s="4" t="s">
        <v>257</v>
      </c>
      <c r="C344" s="4" t="s">
        <v>12</v>
      </c>
      <c r="D344" s="4" t="s">
        <v>9</v>
      </c>
      <c r="E344" s="4" t="s">
        <v>10</v>
      </c>
      <c r="F344" s="4" t="s">
        <v>10</v>
      </c>
      <c r="G344" s="13">
        <f>G345</f>
        <v>790217</v>
      </c>
      <c r="H344" s="14">
        <f>H345</f>
        <v>457145.49999999994</v>
      </c>
      <c r="I344" s="29">
        <f t="shared" si="17"/>
        <v>57.850628371700417</v>
      </c>
    </row>
    <row r="345" spans="1:9" ht="39.75" customHeight="1" outlineLevel="2">
      <c r="A345" s="3" t="s">
        <v>219</v>
      </c>
      <c r="B345" s="4" t="s">
        <v>257</v>
      </c>
      <c r="C345" s="4" t="s">
        <v>220</v>
      </c>
      <c r="D345" s="4" t="s">
        <v>9</v>
      </c>
      <c r="E345" s="4" t="s">
        <v>10</v>
      </c>
      <c r="F345" s="4" t="s">
        <v>10</v>
      </c>
      <c r="G345" s="13">
        <f>G346+G350</f>
        <v>790217</v>
      </c>
      <c r="H345" s="14">
        <f>H346+H350</f>
        <v>457145.49999999994</v>
      </c>
      <c r="I345" s="29">
        <f t="shared" si="17"/>
        <v>57.850628371700417</v>
      </c>
    </row>
    <row r="346" spans="1:9" ht="28.5" customHeight="1" outlineLevel="3">
      <c r="A346" s="3" t="s">
        <v>258</v>
      </c>
      <c r="B346" s="4" t="s">
        <v>257</v>
      </c>
      <c r="C346" s="4" t="s">
        <v>220</v>
      </c>
      <c r="D346" s="4" t="s">
        <v>259</v>
      </c>
      <c r="E346" s="4" t="s">
        <v>10</v>
      </c>
      <c r="F346" s="4" t="s">
        <v>10</v>
      </c>
      <c r="G346" s="13">
        <f>G347</f>
        <v>733417</v>
      </c>
      <c r="H346" s="14">
        <f>H347</f>
        <v>452858.51999999996</v>
      </c>
      <c r="I346" s="29">
        <f t="shared" si="17"/>
        <v>61.746389843704186</v>
      </c>
    </row>
    <row r="347" spans="1:9" ht="25.5" outlineLevel="4">
      <c r="A347" s="3" t="s">
        <v>17</v>
      </c>
      <c r="B347" s="4" t="s">
        <v>257</v>
      </c>
      <c r="C347" s="4" t="s">
        <v>220</v>
      </c>
      <c r="D347" s="4" t="s">
        <v>259</v>
      </c>
      <c r="E347" s="4" t="s">
        <v>18</v>
      </c>
      <c r="F347" s="4" t="s">
        <v>10</v>
      </c>
      <c r="G347" s="13">
        <f>G348+G349</f>
        <v>733417</v>
      </c>
      <c r="H347" s="14">
        <f>H348+H349</f>
        <v>452858.51999999996</v>
      </c>
      <c r="I347" s="29">
        <f t="shared" si="17"/>
        <v>61.746389843704186</v>
      </c>
    </row>
    <row r="348" spans="1:9" outlineLevel="5">
      <c r="A348" s="3" t="s">
        <v>19</v>
      </c>
      <c r="B348" s="4" t="s">
        <v>257</v>
      </c>
      <c r="C348" s="4" t="s">
        <v>220</v>
      </c>
      <c r="D348" s="4" t="s">
        <v>259</v>
      </c>
      <c r="E348" s="4" t="s">
        <v>18</v>
      </c>
      <c r="F348" s="4" t="s">
        <v>20</v>
      </c>
      <c r="G348" s="13">
        <v>563300</v>
      </c>
      <c r="H348" s="14">
        <v>347801.1</v>
      </c>
      <c r="I348" s="29">
        <f t="shared" si="17"/>
        <v>61.743493697851939</v>
      </c>
    </row>
    <row r="349" spans="1:9" outlineLevel="5">
      <c r="A349" s="3" t="s">
        <v>21</v>
      </c>
      <c r="B349" s="4" t="s">
        <v>257</v>
      </c>
      <c r="C349" s="4" t="s">
        <v>220</v>
      </c>
      <c r="D349" s="4" t="s">
        <v>259</v>
      </c>
      <c r="E349" s="4" t="s">
        <v>18</v>
      </c>
      <c r="F349" s="4" t="s">
        <v>22</v>
      </c>
      <c r="G349" s="13">
        <v>170117</v>
      </c>
      <c r="H349" s="14">
        <v>105057.42</v>
      </c>
      <c r="I349" s="29">
        <f t="shared" si="17"/>
        <v>61.755979708083267</v>
      </c>
    </row>
    <row r="350" spans="1:9" ht="25.5" outlineLevel="3">
      <c r="A350" s="3" t="s">
        <v>260</v>
      </c>
      <c r="B350" s="4" t="s">
        <v>257</v>
      </c>
      <c r="C350" s="4" t="s">
        <v>220</v>
      </c>
      <c r="D350" s="4" t="s">
        <v>261</v>
      </c>
      <c r="E350" s="4" t="s">
        <v>10</v>
      </c>
      <c r="F350" s="4" t="s">
        <v>10</v>
      </c>
      <c r="G350" s="13">
        <f>G351+G354+G356</f>
        <v>56800</v>
      </c>
      <c r="H350" s="14">
        <f>H351+H354+H356</f>
        <v>4286.9799999999996</v>
      </c>
      <c r="I350" s="29">
        <f t="shared" si="17"/>
        <v>7.5474999999999985</v>
      </c>
    </row>
    <row r="351" spans="1:9" ht="25.5" outlineLevel="4">
      <c r="A351" s="3" t="s">
        <v>17</v>
      </c>
      <c r="B351" s="4" t="s">
        <v>257</v>
      </c>
      <c r="C351" s="4" t="s">
        <v>220</v>
      </c>
      <c r="D351" s="4" t="s">
        <v>261</v>
      </c>
      <c r="E351" s="4" t="s">
        <v>18</v>
      </c>
      <c r="F351" s="4" t="s">
        <v>10</v>
      </c>
      <c r="G351" s="13">
        <f>G352+G353</f>
        <v>52490</v>
      </c>
      <c r="H351" s="14">
        <f>H352+H353</f>
        <v>0</v>
      </c>
      <c r="I351" s="29">
        <f t="shared" si="17"/>
        <v>0</v>
      </c>
    </row>
    <row r="352" spans="1:9" outlineLevel="5">
      <c r="A352" s="3" t="s">
        <v>19</v>
      </c>
      <c r="B352" s="4" t="s">
        <v>257</v>
      </c>
      <c r="C352" s="4" t="s">
        <v>220</v>
      </c>
      <c r="D352" s="4" t="s">
        <v>261</v>
      </c>
      <c r="E352" s="4" t="s">
        <v>18</v>
      </c>
      <c r="F352" s="4" t="s">
        <v>20</v>
      </c>
      <c r="G352" s="13">
        <v>40395</v>
      </c>
      <c r="H352" s="14">
        <v>0</v>
      </c>
      <c r="I352" s="29">
        <f t="shared" si="17"/>
        <v>0</v>
      </c>
    </row>
    <row r="353" spans="1:19" outlineLevel="5">
      <c r="A353" s="3" t="s">
        <v>21</v>
      </c>
      <c r="B353" s="4" t="s">
        <v>257</v>
      </c>
      <c r="C353" s="4" t="s">
        <v>220</v>
      </c>
      <c r="D353" s="4" t="s">
        <v>261</v>
      </c>
      <c r="E353" s="4" t="s">
        <v>18</v>
      </c>
      <c r="F353" s="4" t="s">
        <v>22</v>
      </c>
      <c r="G353" s="13">
        <v>12095</v>
      </c>
      <c r="H353" s="14">
        <v>0</v>
      </c>
      <c r="I353" s="29">
        <f t="shared" si="17"/>
        <v>0</v>
      </c>
    </row>
    <row r="354" spans="1:19" ht="25.5" outlineLevel="4">
      <c r="A354" s="3" t="s">
        <v>25</v>
      </c>
      <c r="B354" s="4" t="s">
        <v>257</v>
      </c>
      <c r="C354" s="4" t="s">
        <v>220</v>
      </c>
      <c r="D354" s="4" t="s">
        <v>261</v>
      </c>
      <c r="E354" s="4" t="s">
        <v>26</v>
      </c>
      <c r="F354" s="4" t="s">
        <v>10</v>
      </c>
      <c r="G354" s="13">
        <f>G355</f>
        <v>4210</v>
      </c>
      <c r="H354" s="14">
        <f>H355</f>
        <v>4210</v>
      </c>
      <c r="I354" s="29">
        <f t="shared" si="17"/>
        <v>100</v>
      </c>
    </row>
    <row r="355" spans="1:19" outlineLevel="5">
      <c r="A355" s="3" t="s">
        <v>29</v>
      </c>
      <c r="B355" s="4" t="s">
        <v>257</v>
      </c>
      <c r="C355" s="4" t="s">
        <v>220</v>
      </c>
      <c r="D355" s="4" t="s">
        <v>261</v>
      </c>
      <c r="E355" s="4" t="s">
        <v>26</v>
      </c>
      <c r="F355" s="4" t="s">
        <v>30</v>
      </c>
      <c r="G355" s="13">
        <v>4210</v>
      </c>
      <c r="H355" s="14">
        <v>4210</v>
      </c>
      <c r="I355" s="29">
        <f t="shared" si="17"/>
        <v>100</v>
      </c>
    </row>
    <row r="356" spans="1:19" ht="25.5" outlineLevel="4">
      <c r="A356" s="3" t="s">
        <v>33</v>
      </c>
      <c r="B356" s="4" t="s">
        <v>257</v>
      </c>
      <c r="C356" s="4" t="s">
        <v>220</v>
      </c>
      <c r="D356" s="4" t="s">
        <v>261</v>
      </c>
      <c r="E356" s="4" t="s">
        <v>34</v>
      </c>
      <c r="F356" s="4" t="s">
        <v>10</v>
      </c>
      <c r="G356" s="13">
        <f>G357</f>
        <v>100</v>
      </c>
      <c r="H356" s="14">
        <f>H357</f>
        <v>76.98</v>
      </c>
      <c r="I356" s="29">
        <f t="shared" si="17"/>
        <v>76.98</v>
      </c>
    </row>
    <row r="357" spans="1:19" outlineLevel="5">
      <c r="A357" s="7" t="s">
        <v>35</v>
      </c>
      <c r="B357" s="8" t="s">
        <v>257</v>
      </c>
      <c r="C357" s="8" t="s">
        <v>220</v>
      </c>
      <c r="D357" s="8" t="s">
        <v>261</v>
      </c>
      <c r="E357" s="8" t="s">
        <v>34</v>
      </c>
      <c r="F357" s="8" t="s">
        <v>36</v>
      </c>
      <c r="G357" s="15">
        <v>100</v>
      </c>
      <c r="H357" s="16">
        <v>76.98</v>
      </c>
      <c r="I357" s="29">
        <f t="shared" si="17"/>
        <v>76.98</v>
      </c>
    </row>
    <row r="358" spans="1:19" ht="18" customHeight="1">
      <c r="A358" s="48" t="s">
        <v>262</v>
      </c>
      <c r="B358" s="48"/>
      <c r="C358" s="48"/>
      <c r="D358" s="48"/>
      <c r="E358" s="48"/>
      <c r="F358" s="48"/>
      <c r="G358" s="13">
        <f>G4+G21+G254+G279+G307+G329+G343</f>
        <v>178593467.13</v>
      </c>
      <c r="H358" s="14">
        <f>H4+H21+H254+H279+H307+H329+H343</f>
        <v>107812410.67999999</v>
      </c>
      <c r="I358" s="29">
        <f t="shared" si="17"/>
        <v>60.367499669807209</v>
      </c>
    </row>
    <row r="359" spans="1:19">
      <c r="A359" s="1"/>
      <c r="B359" s="1"/>
      <c r="C359" s="1"/>
      <c r="D359" s="1"/>
      <c r="E359" s="1"/>
      <c r="F359" s="1"/>
      <c r="G359" s="10"/>
      <c r="H359" s="11"/>
    </row>
    <row r="360" spans="1:19" ht="1.5" customHeight="1">
      <c r="A360" s="44"/>
      <c r="B360" s="44"/>
      <c r="C360" s="44"/>
      <c r="D360" s="44"/>
      <c r="E360" s="44"/>
      <c r="F360" s="44"/>
      <c r="G360" s="44"/>
    </row>
    <row r="361" spans="1:19" s="19" customFormat="1" ht="57" customHeight="1">
      <c r="A361" s="45" t="s">
        <v>266</v>
      </c>
      <c r="B361" s="45"/>
      <c r="C361" s="45"/>
      <c r="D361" s="45"/>
      <c r="E361" s="45"/>
      <c r="F361" s="45"/>
      <c r="G361" s="45"/>
      <c r="H361" s="45"/>
      <c r="I361" s="45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 s="22" customFormat="1" ht="4.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20"/>
      <c r="K362" s="20"/>
      <c r="L362" s="20"/>
      <c r="M362" s="20"/>
      <c r="N362" s="20"/>
      <c r="O362" s="20"/>
      <c r="P362" s="21"/>
      <c r="R362" s="23"/>
      <c r="S362" s="24"/>
    </row>
    <row r="363" spans="1:19" s="22" customFormat="1" ht="32.25" customHeight="1">
      <c r="A363" s="25" t="s">
        <v>265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6"/>
      <c r="R363" s="23"/>
      <c r="S363" s="24"/>
    </row>
  </sheetData>
  <mergeCells count="5">
    <mergeCell ref="A360:G360"/>
    <mergeCell ref="A361:I362"/>
    <mergeCell ref="A1:I1"/>
    <mergeCell ref="A2:G2"/>
    <mergeCell ref="A358:F358"/>
  </mergeCells>
  <pageMargins left="0.78740157480314965" right="0.59055118110236227" top="0.41" bottom="0.39" header="0.15748031496062992" footer="0.15748031496062992"/>
  <pageSetup paperSize="9" scale="76" fitToHeight="0" orientation="portrait" blackAndWhite="1" r:id="rId1"/>
  <rowBreaks count="6" manualBreakCount="6">
    <brk id="127" max="8" man="1"/>
    <brk id="163" max="8" man="1"/>
    <brk id="192" max="8" man="1"/>
    <brk id="223" max="8" man="1"/>
    <brk id="266" max="8" man="1"/>
    <brk id="3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(1)</vt:lpstr>
      <vt:lpstr>'Документ (1)'!Заголовки_для_печати</vt:lpstr>
      <vt:lpstr>'Документ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2014-08-06T13:38:23Z</cp:lastPrinted>
  <dcterms:created xsi:type="dcterms:W3CDTF">2014-04-02T06:18:11Z</dcterms:created>
  <dcterms:modified xsi:type="dcterms:W3CDTF">2014-08-07T11:57:59Z</dcterms:modified>
</cp:coreProperties>
</file>